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แผน ปี64\แผนปฏิบัติการ\"/>
    </mc:Choice>
  </mc:AlternateContent>
  <xr:revisionPtr revIDLastSave="0" documentId="13_ncr:1_{B5C00737-486A-4240-ADA5-2F7F614B8302}" xr6:coauthVersionLast="36" xr6:coauthVersionMax="36" xr10:uidLastSave="{00000000-0000-0000-0000-000000000000}"/>
  <bookViews>
    <workbookView xWindow="0" yWindow="0" windowWidth="17625" windowHeight="7980" tabRatio="788" firstSheet="35" activeTab="57" xr2:uid="{00000000-000D-0000-FFFF-FFFF00000000}"/>
  </bookViews>
  <sheets>
    <sheet name="ปก" sheetId="5" r:id="rId1"/>
    <sheet name="บันทึก (2)" sheetId="46" r:id="rId2"/>
    <sheet name="สารบัญ" sheetId="238" r:id="rId3"/>
    <sheet name="แผนยุทธศาสตร์" sheetId="68" r:id="rId4"/>
    <sheet name="ปัญหา(1)" sheetId="6" r:id="rId5"/>
    <sheet name="ปัญหา(2)" sheetId="50" r:id="rId6"/>
    <sheet name="ปัญหา(3)" sheetId="49" r:id="rId7"/>
    <sheet name="ตาราง1" sheetId="23" r:id="rId8"/>
    <sheet name="ตาราง2" sheetId="22" r:id="rId9"/>
    <sheet name="ตาราง3" sheetId="69" r:id="rId10"/>
    <sheet name="สรุปกลุ่มงาน" sheetId="117" r:id="rId11"/>
    <sheet name="กลุ่มงานแยกรายเดือน" sheetId="118" r:id="rId12"/>
    <sheet name="แบ่ง 6เดือน" sheetId="237" r:id="rId13"/>
    <sheet name="เฉพาะ สป." sheetId="239" r:id="rId14"/>
    <sheet name="แผ่นคั่น" sheetId="70" r:id="rId15"/>
    <sheet name="A1 " sheetId="229" r:id="rId16"/>
    <sheet name="A2 " sheetId="230" r:id="rId17"/>
    <sheet name="A3" sheetId="231" r:id="rId18"/>
    <sheet name="A4 " sheetId="232" r:id="rId19"/>
    <sheet name="A5" sheetId="233" r:id="rId20"/>
    <sheet name="A6" sheetId="234" r:id="rId21"/>
    <sheet name="A7" sheetId="235" r:id="rId22"/>
    <sheet name="A8" sheetId="195" r:id="rId23"/>
    <sheet name="A9 " sheetId="196" r:id="rId24"/>
    <sheet name="A10" sheetId="240" r:id="rId25"/>
    <sheet name="A11" sheetId="197" r:id="rId26"/>
    <sheet name="A12" sheetId="198" r:id="rId27"/>
    <sheet name="A13" sheetId="199" r:id="rId28"/>
    <sheet name="A14 " sheetId="200" r:id="rId29"/>
    <sheet name="A15 " sheetId="201" r:id="rId30"/>
    <sheet name="A16 " sheetId="202" r:id="rId31"/>
    <sheet name="A17 " sheetId="203" r:id="rId32"/>
    <sheet name="A18" sheetId="204" r:id="rId33"/>
    <sheet name="A19 " sheetId="205" r:id="rId34"/>
    <sheet name="A20" sheetId="206" r:id="rId35"/>
    <sheet name="A21" sheetId="207" r:id="rId36"/>
    <sheet name="A22 " sheetId="208" r:id="rId37"/>
    <sheet name="A23 " sheetId="209" r:id="rId38"/>
    <sheet name="A24 " sheetId="210" r:id="rId39"/>
    <sheet name="A25 " sheetId="211" r:id="rId40"/>
    <sheet name="A26 " sheetId="212" r:id="rId41"/>
    <sheet name="A27 " sheetId="213" r:id="rId42"/>
    <sheet name="A28" sheetId="236" r:id="rId43"/>
    <sheet name="A29 " sheetId="214" r:id="rId44"/>
    <sheet name="A30 " sheetId="215" r:id="rId45"/>
    <sheet name="A31 " sheetId="216" r:id="rId46"/>
    <sheet name="A32" sheetId="217" r:id="rId47"/>
    <sheet name="A33" sheetId="218" r:id="rId48"/>
    <sheet name="A34" sheetId="219" r:id="rId49"/>
    <sheet name="A35" sheetId="220" r:id="rId50"/>
    <sheet name="A36" sheetId="221" r:id="rId51"/>
    <sheet name="A37" sheetId="222" r:id="rId52"/>
    <sheet name="A38" sheetId="223" r:id="rId53"/>
    <sheet name="A39" sheetId="224" r:id="rId54"/>
    <sheet name="A40" sheetId="225" r:id="rId55"/>
    <sheet name="A41" sheetId="226" r:id="rId56"/>
    <sheet name="A42" sheetId="227" r:id="rId57"/>
    <sheet name="A43" sheetId="228" r:id="rId58"/>
    <sheet name="Sheet1" sheetId="133" r:id="rId59"/>
  </sheets>
  <definedNames>
    <definedName name="_xlnm.Print_Titles" localSheetId="15">'A1 '!$21:$23</definedName>
    <definedName name="_xlnm.Print_Titles" localSheetId="24">'A10'!$11:$13</definedName>
    <definedName name="_xlnm.Print_Titles" localSheetId="25">'A11'!$15:$17</definedName>
    <definedName name="_xlnm.Print_Titles" localSheetId="26">'A12'!$18:$20</definedName>
    <definedName name="_xlnm.Print_Titles" localSheetId="28">'A14 '!$10:$12</definedName>
    <definedName name="_xlnm.Print_Titles" localSheetId="31">'A17 '!$10:$12</definedName>
    <definedName name="_xlnm.Print_Titles" localSheetId="32">'A18'!$12:$14</definedName>
    <definedName name="_xlnm.Print_Titles" localSheetId="16">'A2 '!$11:$13</definedName>
    <definedName name="_xlnm.Print_Titles" localSheetId="35">'A21'!$12:$14</definedName>
    <definedName name="_xlnm.Print_Titles" localSheetId="37">'A23 '!$10:$12</definedName>
    <definedName name="_xlnm.Print_Titles" localSheetId="39">'A25 '!$10:$12</definedName>
    <definedName name="_xlnm.Print_Titles" localSheetId="40">'A26 '!$11:$13</definedName>
    <definedName name="_xlnm.Print_Titles" localSheetId="43">'A29 '!$13:$15</definedName>
    <definedName name="_xlnm.Print_Titles" localSheetId="17">'A3'!$12:$14</definedName>
    <definedName name="_xlnm.Print_Titles" localSheetId="44">'A30 '!$11:$13</definedName>
    <definedName name="_xlnm.Print_Titles" localSheetId="45">'A31 '!$12:$13</definedName>
    <definedName name="_xlnm.Print_Titles" localSheetId="46">'A32'!$12:$14</definedName>
    <definedName name="_xlnm.Print_Titles" localSheetId="47">'A33'!$12:$14</definedName>
    <definedName name="_xlnm.Print_Titles" localSheetId="48">'A34'!$10:$12</definedName>
    <definedName name="_xlnm.Print_Titles" localSheetId="49">'A35'!$13:$15</definedName>
    <definedName name="_xlnm.Print_Titles" localSheetId="50">'A36'!$20:$22</definedName>
    <definedName name="_xlnm.Print_Titles" localSheetId="51">'A37'!$10:$12</definedName>
    <definedName name="_xlnm.Print_Titles" localSheetId="52">'A38'!$16:$18</definedName>
    <definedName name="_xlnm.Print_Titles" localSheetId="53">'A39'!$11:$13</definedName>
    <definedName name="_xlnm.Print_Titles" localSheetId="18">'A4 '!$11:$13</definedName>
    <definedName name="_xlnm.Print_Titles" localSheetId="54">'A40'!$13:$15</definedName>
    <definedName name="_xlnm.Print_Titles" localSheetId="55">'A41'!$12:$14</definedName>
    <definedName name="_xlnm.Print_Titles" localSheetId="56">'A42'!$13:$15</definedName>
    <definedName name="_xlnm.Print_Titles" localSheetId="19">'A5'!$17:$19</definedName>
    <definedName name="_xlnm.Print_Titles" localSheetId="20">'A6'!$16:$18</definedName>
    <definedName name="_xlnm.Print_Titles" localSheetId="21">'A7'!$11:$13</definedName>
    <definedName name="_xlnm.Print_Titles" localSheetId="22">'A8'!$12:$14</definedName>
    <definedName name="_xlnm.Print_Titles" localSheetId="23">'A9 '!$12:$14</definedName>
    <definedName name="_xlnm.Print_Titles" localSheetId="9">ตาราง3!$4:$5</definedName>
    <definedName name="_xlnm.Print_Titles" localSheetId="4">'ปัญหา(1)'!$3:$5</definedName>
  </definedNames>
  <calcPr calcId="191029"/>
</workbook>
</file>

<file path=xl/calcChain.xml><?xml version="1.0" encoding="utf-8"?>
<calcChain xmlns="http://schemas.openxmlformats.org/spreadsheetml/2006/main">
  <c r="O17" i="239" l="1"/>
  <c r="P17" i="239"/>
  <c r="Q17" i="239"/>
  <c r="R17" i="239"/>
  <c r="S17" i="239"/>
  <c r="N17" i="239"/>
  <c r="T17" i="239" s="1"/>
  <c r="H17" i="239"/>
  <c r="I17" i="239"/>
  <c r="J17" i="239"/>
  <c r="K17" i="239"/>
  <c r="L17" i="239"/>
  <c r="G17" i="239"/>
  <c r="M17" i="239" s="1"/>
  <c r="U18" i="237"/>
  <c r="U6" i="237"/>
  <c r="U7" i="237"/>
  <c r="U8" i="237"/>
  <c r="U9" i="237"/>
  <c r="U10" i="237"/>
  <c r="U11" i="237"/>
  <c r="U12" i="237"/>
  <c r="U13" i="237"/>
  <c r="U14" i="237"/>
  <c r="U15" i="237"/>
  <c r="U16" i="237"/>
  <c r="U17" i="237"/>
  <c r="U5" i="237"/>
  <c r="L8" i="239" l="1"/>
  <c r="K8" i="239"/>
  <c r="J8" i="239"/>
  <c r="I8" i="239"/>
  <c r="H8" i="239"/>
  <c r="G8" i="239"/>
  <c r="H68" i="233"/>
  <c r="E8" i="118"/>
  <c r="G8" i="118"/>
  <c r="H8" i="118"/>
  <c r="I8" i="118"/>
  <c r="J8" i="118"/>
  <c r="K8" i="118"/>
  <c r="L8" i="118"/>
  <c r="M8" i="118"/>
  <c r="N8" i="118"/>
  <c r="O8" i="118"/>
  <c r="P8" i="118"/>
  <c r="Q8" i="118"/>
  <c r="R8" i="118"/>
  <c r="F69" i="233"/>
  <c r="D8" i="118" s="1"/>
  <c r="G69" i="233"/>
  <c r="H69" i="233"/>
  <c r="F8" i="118" s="1"/>
  <c r="F8" i="237" s="1"/>
  <c r="I69" i="233"/>
  <c r="J69" i="233"/>
  <c r="K69" i="233"/>
  <c r="L69" i="233"/>
  <c r="M69" i="233"/>
  <c r="N69" i="233"/>
  <c r="O69" i="233"/>
  <c r="P69" i="233"/>
  <c r="Q69" i="233"/>
  <c r="R69" i="233"/>
  <c r="S69" i="233"/>
  <c r="T69" i="233"/>
  <c r="E68" i="233"/>
  <c r="E67" i="233"/>
  <c r="E69" i="233" l="1"/>
  <c r="F87" i="235"/>
  <c r="F90" i="235"/>
  <c r="H46" i="231" l="1"/>
  <c r="E45" i="231"/>
  <c r="E46" i="231"/>
  <c r="E42" i="231"/>
  <c r="H45" i="231"/>
  <c r="H42" i="231"/>
  <c r="E18" i="239" l="1"/>
  <c r="F18" i="239"/>
  <c r="F23" i="239" s="1"/>
  <c r="G20" i="239"/>
  <c r="O11" i="239"/>
  <c r="P11" i="239"/>
  <c r="Q11" i="239"/>
  <c r="R11" i="239"/>
  <c r="S11" i="239"/>
  <c r="N11" i="239"/>
  <c r="T11" i="239" s="1"/>
  <c r="H11" i="239"/>
  <c r="I11" i="239"/>
  <c r="J11" i="239"/>
  <c r="K11" i="239"/>
  <c r="L11" i="239"/>
  <c r="G11" i="239"/>
  <c r="S7" i="239"/>
  <c r="S6" i="239"/>
  <c r="C22" i="117"/>
  <c r="E22" i="117"/>
  <c r="F22" i="117"/>
  <c r="D22" i="117"/>
  <c r="C13" i="117"/>
  <c r="D13" i="117"/>
  <c r="E13" i="117"/>
  <c r="F13" i="117"/>
  <c r="C20" i="237"/>
  <c r="E20" i="237"/>
  <c r="F20" i="237"/>
  <c r="G20" i="237"/>
  <c r="H20" i="237"/>
  <c r="I20" i="237"/>
  <c r="J20" i="237"/>
  <c r="K20" i="237"/>
  <c r="L20" i="237"/>
  <c r="M20" i="237"/>
  <c r="N20" i="237"/>
  <c r="O20" i="237"/>
  <c r="P20" i="237"/>
  <c r="Q20" i="237"/>
  <c r="R20" i="237"/>
  <c r="S20" i="237"/>
  <c r="T20" i="237"/>
  <c r="D20" i="237"/>
  <c r="T11" i="237"/>
  <c r="M11" i="237"/>
  <c r="N11" i="237"/>
  <c r="O11" i="237"/>
  <c r="P11" i="237"/>
  <c r="Q11" i="237"/>
  <c r="R11" i="237"/>
  <c r="S11" i="237"/>
  <c r="D11" i="237"/>
  <c r="E11" i="237"/>
  <c r="F11" i="237"/>
  <c r="G11" i="237"/>
  <c r="H11" i="237"/>
  <c r="I11" i="237"/>
  <c r="J11" i="237"/>
  <c r="K11" i="237"/>
  <c r="L11" i="237"/>
  <c r="G35" i="218"/>
  <c r="H35" i="218"/>
  <c r="I35" i="218"/>
  <c r="J35" i="218"/>
  <c r="K35" i="218"/>
  <c r="L35" i="218"/>
  <c r="M35" i="218"/>
  <c r="N35" i="218"/>
  <c r="O35" i="218"/>
  <c r="P35" i="218"/>
  <c r="Q35" i="218"/>
  <c r="R35" i="218"/>
  <c r="S35" i="218"/>
  <c r="T35" i="218"/>
  <c r="E30" i="218"/>
  <c r="F39" i="195"/>
  <c r="G39" i="195"/>
  <c r="H39" i="195"/>
  <c r="I39" i="195"/>
  <c r="J39" i="195"/>
  <c r="K39" i="195"/>
  <c r="L39" i="195"/>
  <c r="M39" i="195"/>
  <c r="N39" i="195"/>
  <c r="O39" i="195"/>
  <c r="P39" i="195"/>
  <c r="Q39" i="195"/>
  <c r="R39" i="195"/>
  <c r="S39" i="195"/>
  <c r="T39" i="195"/>
  <c r="E34" i="195"/>
  <c r="E27" i="195"/>
  <c r="E11" i="118"/>
  <c r="F11" i="118"/>
  <c r="G11" i="118"/>
  <c r="H11" i="118"/>
  <c r="I11" i="118"/>
  <c r="J11" i="118"/>
  <c r="K11" i="118"/>
  <c r="L11" i="118"/>
  <c r="M11" i="118"/>
  <c r="N11" i="118"/>
  <c r="O11" i="118"/>
  <c r="P11" i="118"/>
  <c r="Q11" i="118"/>
  <c r="R11" i="118"/>
  <c r="D11" i="118"/>
  <c r="F33" i="198"/>
  <c r="G33" i="198"/>
  <c r="H33" i="198"/>
  <c r="I33" i="198"/>
  <c r="J33" i="198"/>
  <c r="K33" i="198"/>
  <c r="L33" i="198"/>
  <c r="M33" i="198"/>
  <c r="N33" i="198"/>
  <c r="O33" i="198"/>
  <c r="P33" i="198"/>
  <c r="Q33" i="198"/>
  <c r="R33" i="198"/>
  <c r="S33" i="198"/>
  <c r="T33" i="198"/>
  <c r="E33" i="198"/>
  <c r="F29" i="198"/>
  <c r="G29" i="198"/>
  <c r="H29" i="198"/>
  <c r="I29" i="198"/>
  <c r="J29" i="198"/>
  <c r="K29" i="198"/>
  <c r="L29" i="198"/>
  <c r="M29" i="198"/>
  <c r="N29" i="198"/>
  <c r="O29" i="198"/>
  <c r="P29" i="198"/>
  <c r="Q29" i="198"/>
  <c r="R29" i="198"/>
  <c r="S29" i="198"/>
  <c r="T29" i="198"/>
  <c r="F18" i="215"/>
  <c r="G18" i="215"/>
  <c r="I18" i="215"/>
  <c r="J18" i="215"/>
  <c r="K18" i="215"/>
  <c r="L18" i="215"/>
  <c r="M18" i="215"/>
  <c r="N18" i="215"/>
  <c r="O18" i="215"/>
  <c r="P18" i="215"/>
  <c r="Q18" i="215"/>
  <c r="R18" i="215"/>
  <c r="S18" i="215"/>
  <c r="T18" i="215"/>
  <c r="H17" i="215"/>
  <c r="H18" i="215" s="1"/>
  <c r="E20" i="118"/>
  <c r="F20" i="118"/>
  <c r="G20" i="118"/>
  <c r="H20" i="118"/>
  <c r="I20" i="118"/>
  <c r="J20" i="118"/>
  <c r="K20" i="118"/>
  <c r="L20" i="118"/>
  <c r="M20" i="118"/>
  <c r="N20" i="118"/>
  <c r="O20" i="118"/>
  <c r="P20" i="118"/>
  <c r="Q20" i="118"/>
  <c r="R20" i="118"/>
  <c r="D20" i="118"/>
  <c r="M11" i="239" l="1"/>
  <c r="D11" i="239" s="1"/>
  <c r="E17" i="215"/>
  <c r="E18" i="215" s="1"/>
  <c r="E39" i="195"/>
  <c r="C20" i="118"/>
  <c r="F35" i="222"/>
  <c r="G35" i="222"/>
  <c r="H35" i="222"/>
  <c r="I35" i="222"/>
  <c r="J35" i="222"/>
  <c r="K35" i="222"/>
  <c r="L35" i="222"/>
  <c r="M35" i="222"/>
  <c r="N35" i="222"/>
  <c r="O35" i="222"/>
  <c r="P35" i="222"/>
  <c r="Q35" i="222"/>
  <c r="R35" i="222"/>
  <c r="S35" i="222"/>
  <c r="T35" i="222"/>
  <c r="E35" i="222"/>
  <c r="F32" i="222"/>
  <c r="G32" i="222"/>
  <c r="H32" i="222"/>
  <c r="I32" i="222"/>
  <c r="J32" i="222"/>
  <c r="K32" i="222"/>
  <c r="L32" i="222"/>
  <c r="M32" i="222"/>
  <c r="N32" i="222"/>
  <c r="O32" i="222"/>
  <c r="P32" i="222"/>
  <c r="Q32" i="222"/>
  <c r="R32" i="222"/>
  <c r="S32" i="222"/>
  <c r="T32" i="222"/>
  <c r="E32" i="222"/>
  <c r="C11" i="118"/>
  <c r="C11" i="237"/>
  <c r="G26" i="222"/>
  <c r="H26" i="222"/>
  <c r="I26" i="222"/>
  <c r="J26" i="222"/>
  <c r="K26" i="222"/>
  <c r="L26" i="222"/>
  <c r="M26" i="222"/>
  <c r="N26" i="222"/>
  <c r="O26" i="222"/>
  <c r="P26" i="222"/>
  <c r="Q26" i="222"/>
  <c r="R26" i="222"/>
  <c r="S26" i="222"/>
  <c r="T26" i="222"/>
  <c r="F19" i="222"/>
  <c r="E19" i="222"/>
  <c r="F18" i="222"/>
  <c r="E18" i="222"/>
  <c r="F17" i="222"/>
  <c r="F26" i="222" s="1"/>
  <c r="E17" i="222"/>
  <c r="E26" i="222" s="1"/>
  <c r="C10" i="23" l="1"/>
  <c r="E13" i="22"/>
  <c r="F13" i="22"/>
  <c r="D13" i="22"/>
  <c r="C13" i="22"/>
  <c r="E24" i="69"/>
  <c r="F24" i="69"/>
  <c r="E25" i="69"/>
  <c r="F25" i="69"/>
  <c r="E27" i="69"/>
  <c r="F27" i="69"/>
  <c r="E29" i="69"/>
  <c r="F29" i="69"/>
  <c r="E31" i="69"/>
  <c r="F31" i="69"/>
  <c r="E32" i="69"/>
  <c r="F32" i="69"/>
  <c r="E33" i="69"/>
  <c r="F33" i="69"/>
  <c r="E34" i="69"/>
  <c r="F34" i="69"/>
  <c r="E43" i="69"/>
  <c r="F43" i="69"/>
  <c r="E44" i="69"/>
  <c r="F44" i="69"/>
  <c r="E45" i="69"/>
  <c r="F45" i="69"/>
  <c r="E47" i="69"/>
  <c r="F47" i="69"/>
  <c r="E48" i="69"/>
  <c r="F48" i="69"/>
  <c r="D48" i="69"/>
  <c r="D47" i="69"/>
  <c r="D45" i="69"/>
  <c r="D44" i="69"/>
  <c r="D43" i="69"/>
  <c r="D34" i="69"/>
  <c r="D33" i="69"/>
  <c r="D32" i="69"/>
  <c r="D31" i="69"/>
  <c r="D29" i="69"/>
  <c r="D27" i="69"/>
  <c r="D25" i="69"/>
  <c r="D24" i="69"/>
  <c r="E22" i="69"/>
  <c r="E21" i="69"/>
  <c r="F21" i="69"/>
  <c r="D21" i="69"/>
  <c r="E20" i="69"/>
  <c r="F20" i="69"/>
  <c r="D20" i="69"/>
  <c r="E15" i="69"/>
  <c r="F15" i="69"/>
  <c r="E18" i="69"/>
  <c r="F18" i="69"/>
  <c r="E19" i="69"/>
  <c r="F19" i="69"/>
  <c r="D19" i="69"/>
  <c r="D18" i="69"/>
  <c r="D15" i="69"/>
  <c r="E14" i="69"/>
  <c r="F14" i="69"/>
  <c r="D14" i="69"/>
  <c r="E9" i="69"/>
  <c r="F9" i="69"/>
  <c r="D9" i="69"/>
  <c r="F80" i="233"/>
  <c r="G80" i="233"/>
  <c r="H80" i="233"/>
  <c r="I80" i="233"/>
  <c r="J80" i="233"/>
  <c r="K80" i="233"/>
  <c r="L80" i="233"/>
  <c r="M80" i="233"/>
  <c r="N80" i="233"/>
  <c r="O80" i="233"/>
  <c r="P80" i="233"/>
  <c r="Q80" i="233"/>
  <c r="R80" i="233"/>
  <c r="S80" i="233"/>
  <c r="T80" i="233"/>
  <c r="E80" i="233"/>
  <c r="T238" i="229" l="1"/>
  <c r="G205" i="229"/>
  <c r="H205" i="229"/>
  <c r="I205" i="229"/>
  <c r="J205" i="229"/>
  <c r="K205" i="229"/>
  <c r="L205" i="229"/>
  <c r="M205" i="229"/>
  <c r="N205" i="229"/>
  <c r="O205" i="229"/>
  <c r="P205" i="229"/>
  <c r="Q205" i="229"/>
  <c r="R205" i="229"/>
  <c r="S205" i="229"/>
  <c r="T205" i="229"/>
  <c r="G191" i="229"/>
  <c r="H191" i="229"/>
  <c r="I191" i="229"/>
  <c r="J191" i="229"/>
  <c r="K191" i="229"/>
  <c r="L191" i="229"/>
  <c r="M191" i="229"/>
  <c r="N191" i="229"/>
  <c r="O191" i="229"/>
  <c r="P191" i="229"/>
  <c r="Q191" i="229"/>
  <c r="R191" i="229"/>
  <c r="S191" i="229"/>
  <c r="T191" i="229"/>
  <c r="H185" i="229"/>
  <c r="I185" i="229"/>
  <c r="J185" i="229"/>
  <c r="K185" i="229"/>
  <c r="L185" i="229"/>
  <c r="M185" i="229"/>
  <c r="N185" i="229"/>
  <c r="O185" i="229"/>
  <c r="P185" i="229"/>
  <c r="Q185" i="229"/>
  <c r="R185" i="229"/>
  <c r="S185" i="229"/>
  <c r="T185" i="229"/>
  <c r="H106" i="229"/>
  <c r="I106" i="229"/>
  <c r="J106" i="229"/>
  <c r="K106" i="229"/>
  <c r="L106" i="229"/>
  <c r="M106" i="229"/>
  <c r="N106" i="229"/>
  <c r="O106" i="229"/>
  <c r="P106" i="229"/>
  <c r="Q106" i="229"/>
  <c r="R106" i="229"/>
  <c r="S106" i="229"/>
  <c r="T106" i="229"/>
  <c r="G161" i="229"/>
  <c r="G185" i="229" s="1"/>
  <c r="G78" i="229"/>
  <c r="G106" i="229" s="1"/>
  <c r="G213" i="229"/>
  <c r="H213" i="229"/>
  <c r="I213" i="229"/>
  <c r="J213" i="229"/>
  <c r="K213" i="229"/>
  <c r="L213" i="229"/>
  <c r="M213" i="229"/>
  <c r="N213" i="229"/>
  <c r="O213" i="229"/>
  <c r="P213" i="229"/>
  <c r="Q213" i="229"/>
  <c r="R213" i="229"/>
  <c r="S213" i="229"/>
  <c r="T213" i="229"/>
  <c r="G227" i="229"/>
  <c r="H227" i="229"/>
  <c r="I227" i="229"/>
  <c r="J227" i="229"/>
  <c r="K227" i="229"/>
  <c r="L227" i="229"/>
  <c r="M227" i="229"/>
  <c r="N227" i="229"/>
  <c r="O227" i="229"/>
  <c r="P227" i="229"/>
  <c r="Q227" i="229"/>
  <c r="R227" i="229"/>
  <c r="S227" i="229"/>
  <c r="T227" i="229"/>
  <c r="G238" i="229"/>
  <c r="H238" i="229"/>
  <c r="I238" i="229"/>
  <c r="J238" i="229"/>
  <c r="K238" i="229"/>
  <c r="L238" i="229"/>
  <c r="M238" i="229"/>
  <c r="N238" i="229"/>
  <c r="O238" i="229"/>
  <c r="P238" i="229"/>
  <c r="Q238" i="229"/>
  <c r="R238" i="229"/>
  <c r="S238" i="229"/>
  <c r="F229" i="229"/>
  <c r="F238" i="229" s="1"/>
  <c r="F216" i="229"/>
  <c r="F227" i="229" s="1"/>
  <c r="F209" i="229"/>
  <c r="F213" i="229" s="1"/>
  <c r="F201" i="229"/>
  <c r="E201" i="229" s="1"/>
  <c r="E205" i="229" s="1"/>
  <c r="F187" i="229"/>
  <c r="E187" i="229" s="1"/>
  <c r="E191" i="229" s="1"/>
  <c r="F175" i="229"/>
  <c r="E175" i="229" s="1"/>
  <c r="F166" i="229"/>
  <c r="E166" i="229" s="1"/>
  <c r="F152" i="229"/>
  <c r="E152" i="229" s="1"/>
  <c r="F125" i="229"/>
  <c r="E125" i="229" s="1"/>
  <c r="F117" i="229"/>
  <c r="E117" i="229" s="1"/>
  <c r="F88" i="229"/>
  <c r="E88" i="229" s="1"/>
  <c r="F82" i="229"/>
  <c r="E82" i="229" s="1"/>
  <c r="F70" i="229"/>
  <c r="E70" i="229" s="1"/>
  <c r="F62" i="229"/>
  <c r="E62" i="229" s="1"/>
  <c r="F59" i="229"/>
  <c r="E59" i="229" s="1"/>
  <c r="F55" i="229"/>
  <c r="E55" i="229" s="1"/>
  <c r="F48" i="229"/>
  <c r="E48" i="229" s="1"/>
  <c r="F40" i="229"/>
  <c r="E40" i="229" s="1"/>
  <c r="G37" i="229"/>
  <c r="H37" i="229"/>
  <c r="I37" i="229"/>
  <c r="J37" i="229"/>
  <c r="K37" i="229"/>
  <c r="L37" i="229"/>
  <c r="M37" i="229"/>
  <c r="N37" i="229"/>
  <c r="O37" i="229"/>
  <c r="P37" i="229"/>
  <c r="Q37" i="229"/>
  <c r="R37" i="229"/>
  <c r="S37" i="229"/>
  <c r="T37" i="229"/>
  <c r="F34" i="229"/>
  <c r="E34" i="229" s="1"/>
  <c r="F30" i="229"/>
  <c r="E30" i="229" s="1"/>
  <c r="F25" i="229"/>
  <c r="E25" i="229" s="1"/>
  <c r="G76" i="230"/>
  <c r="E7" i="69" s="1"/>
  <c r="H76" i="230"/>
  <c r="F7" i="69" s="1"/>
  <c r="I76" i="230"/>
  <c r="J76" i="230"/>
  <c r="K76" i="230"/>
  <c r="L76" i="230"/>
  <c r="M76" i="230"/>
  <c r="N76" i="230"/>
  <c r="O76" i="230"/>
  <c r="P76" i="230"/>
  <c r="Q76" i="230"/>
  <c r="R76" i="230"/>
  <c r="S76" i="230"/>
  <c r="T76" i="230"/>
  <c r="F24" i="230"/>
  <c r="E24" i="230" s="1"/>
  <c r="F31" i="230"/>
  <c r="F41" i="230"/>
  <c r="E41" i="230" s="1"/>
  <c r="F20" i="230"/>
  <c r="E31" i="230"/>
  <c r="E20" i="230"/>
  <c r="G62" i="215"/>
  <c r="H62" i="215"/>
  <c r="I62" i="215"/>
  <c r="J62" i="215"/>
  <c r="K62" i="215"/>
  <c r="L62" i="215"/>
  <c r="M62" i="215"/>
  <c r="N62" i="215"/>
  <c r="O62" i="215"/>
  <c r="P62" i="215"/>
  <c r="Q62" i="215"/>
  <c r="R62" i="215"/>
  <c r="S62" i="215"/>
  <c r="T62" i="215"/>
  <c r="F49" i="215"/>
  <c r="F62" i="215" s="1"/>
  <c r="E76" i="230" l="1"/>
  <c r="F76" i="230"/>
  <c r="D7" i="69" s="1"/>
  <c r="Q13" i="118"/>
  <c r="R13" i="237" s="1"/>
  <c r="O13" i="118"/>
  <c r="P13" i="237" s="1"/>
  <c r="M13" i="118"/>
  <c r="N13" i="237" s="1"/>
  <c r="E13" i="118"/>
  <c r="E13" i="237" s="1"/>
  <c r="Q13" i="239"/>
  <c r="O13" i="239"/>
  <c r="E7" i="118"/>
  <c r="E9" i="117" s="1"/>
  <c r="K13" i="239"/>
  <c r="K13" i="118"/>
  <c r="K13" i="237" s="1"/>
  <c r="I13" i="239"/>
  <c r="I13" i="118"/>
  <c r="I13" i="237" s="1"/>
  <c r="G13" i="239"/>
  <c r="G13" i="118"/>
  <c r="G13" i="237" s="1"/>
  <c r="R7" i="239"/>
  <c r="R7" i="118"/>
  <c r="S7" i="237" s="1"/>
  <c r="P7" i="239"/>
  <c r="P7" i="118"/>
  <c r="Q7" i="237" s="1"/>
  <c r="N7" i="239"/>
  <c r="N7" i="118"/>
  <c r="O7" i="237" s="1"/>
  <c r="L7" i="239"/>
  <c r="L7" i="118"/>
  <c r="L7" i="237" s="1"/>
  <c r="J7" i="239"/>
  <c r="J7" i="118"/>
  <c r="J7" i="237" s="1"/>
  <c r="H7" i="239"/>
  <c r="H7" i="118"/>
  <c r="H7" i="237" s="1"/>
  <c r="F7" i="118"/>
  <c r="S13" i="239"/>
  <c r="R13" i="118"/>
  <c r="S13" i="237" s="1"/>
  <c r="P13" i="118"/>
  <c r="Q13" i="237" s="1"/>
  <c r="N13" i="118"/>
  <c r="O13" i="237" s="1"/>
  <c r="L13" i="118"/>
  <c r="L13" i="237" s="1"/>
  <c r="L13" i="239"/>
  <c r="J13" i="118"/>
  <c r="J13" i="237" s="1"/>
  <c r="J13" i="239"/>
  <c r="H13" i="118"/>
  <c r="H13" i="237" s="1"/>
  <c r="H13" i="239"/>
  <c r="F13" i="118"/>
  <c r="E185" i="229"/>
  <c r="R13" i="239"/>
  <c r="P13" i="239"/>
  <c r="N13" i="239"/>
  <c r="Q7" i="239"/>
  <c r="Q7" i="118"/>
  <c r="R7" i="237" s="1"/>
  <c r="O7" i="239"/>
  <c r="O7" i="118"/>
  <c r="P7" i="237" s="1"/>
  <c r="M7" i="118"/>
  <c r="N7" i="237" s="1"/>
  <c r="K7" i="239"/>
  <c r="K7" i="118"/>
  <c r="K7" i="237" s="1"/>
  <c r="I7" i="118"/>
  <c r="I7" i="237" s="1"/>
  <c r="I7" i="239"/>
  <c r="G7" i="239"/>
  <c r="G7" i="118"/>
  <c r="G7" i="237" s="1"/>
  <c r="E49" i="215"/>
  <c r="E62" i="215" s="1"/>
  <c r="T239" i="229"/>
  <c r="R239" i="229"/>
  <c r="P239" i="229"/>
  <c r="N239" i="229"/>
  <c r="L239" i="229"/>
  <c r="J239" i="229"/>
  <c r="H239" i="229"/>
  <c r="F6" i="69" s="1"/>
  <c r="F9" i="22" s="1"/>
  <c r="F205" i="229"/>
  <c r="S239" i="229"/>
  <c r="Q239" i="229"/>
  <c r="O239" i="229"/>
  <c r="M239" i="229"/>
  <c r="K239" i="229"/>
  <c r="I239" i="229"/>
  <c r="G239" i="229"/>
  <c r="E6" i="69" s="1"/>
  <c r="E78" i="229"/>
  <c r="E106" i="229" s="1"/>
  <c r="F106" i="229"/>
  <c r="F185" i="229"/>
  <c r="F191" i="229"/>
  <c r="E37" i="229"/>
  <c r="F37" i="229"/>
  <c r="D13" i="118" s="1"/>
  <c r="E209" i="229"/>
  <c r="E213" i="229" s="1"/>
  <c r="E216" i="229"/>
  <c r="E227" i="229" s="1"/>
  <c r="E229" i="229"/>
  <c r="E238" i="229" s="1"/>
  <c r="E42" i="69"/>
  <c r="F42" i="69"/>
  <c r="F34" i="226"/>
  <c r="D46" i="69" s="1"/>
  <c r="G34" i="226"/>
  <c r="E46" i="69" s="1"/>
  <c r="H34" i="226"/>
  <c r="F46" i="69" s="1"/>
  <c r="I34" i="226"/>
  <c r="J34" i="226"/>
  <c r="K34" i="226"/>
  <c r="L34" i="226"/>
  <c r="M34" i="226"/>
  <c r="N34" i="226"/>
  <c r="O34" i="226"/>
  <c r="P34" i="226"/>
  <c r="Q34" i="226"/>
  <c r="R34" i="226"/>
  <c r="S34" i="226"/>
  <c r="T34" i="226"/>
  <c r="E34" i="226"/>
  <c r="F24" i="197"/>
  <c r="F38" i="197" s="1"/>
  <c r="G24" i="197"/>
  <c r="G38" i="197" s="1"/>
  <c r="H24" i="197"/>
  <c r="H38" i="197" s="1"/>
  <c r="I24" i="197"/>
  <c r="I38" i="197" s="1"/>
  <c r="J24" i="197"/>
  <c r="J38" i="197" s="1"/>
  <c r="K24" i="197"/>
  <c r="K38" i="197" s="1"/>
  <c r="L24" i="197"/>
  <c r="L38" i="197" s="1"/>
  <c r="M24" i="197"/>
  <c r="M38" i="197" s="1"/>
  <c r="N24" i="197"/>
  <c r="N38" i="197" s="1"/>
  <c r="O24" i="197"/>
  <c r="O38" i="197" s="1"/>
  <c r="P24" i="197"/>
  <c r="P38" i="197" s="1"/>
  <c r="Q24" i="197"/>
  <c r="Q38" i="197" s="1"/>
  <c r="R24" i="197"/>
  <c r="R38" i="197" s="1"/>
  <c r="S24" i="197"/>
  <c r="S38" i="197" s="1"/>
  <c r="T24" i="197"/>
  <c r="T38" i="197" s="1"/>
  <c r="E24" i="197"/>
  <c r="E38" i="197" s="1"/>
  <c r="G41" i="204"/>
  <c r="E23" i="69" s="1"/>
  <c r="H41" i="204"/>
  <c r="F23" i="69" s="1"/>
  <c r="I41" i="204"/>
  <c r="J41" i="204"/>
  <c r="K41" i="204"/>
  <c r="L41" i="204"/>
  <c r="M41" i="204"/>
  <c r="N41" i="204"/>
  <c r="O41" i="204"/>
  <c r="P41" i="204"/>
  <c r="Q41" i="204"/>
  <c r="R41" i="204"/>
  <c r="S41" i="204"/>
  <c r="T41" i="204"/>
  <c r="F26" i="204"/>
  <c r="F25" i="204"/>
  <c r="E26" i="204"/>
  <c r="E25" i="204"/>
  <c r="F41" i="204" l="1"/>
  <c r="D23" i="69" s="1"/>
  <c r="E41" i="204"/>
  <c r="F16" i="69"/>
  <c r="D16" i="69"/>
  <c r="E16" i="69"/>
  <c r="E7" i="237"/>
  <c r="E15" i="117"/>
  <c r="T13" i="237"/>
  <c r="M7" i="237"/>
  <c r="M7" i="239"/>
  <c r="T7" i="237"/>
  <c r="F7" i="237"/>
  <c r="F9" i="117"/>
  <c r="T7" i="239"/>
  <c r="M13" i="239"/>
  <c r="D13" i="237"/>
  <c r="D15" i="117"/>
  <c r="C13" i="118"/>
  <c r="D7" i="118"/>
  <c r="E9" i="22"/>
  <c r="T13" i="239"/>
  <c r="F13" i="237"/>
  <c r="F15" i="117"/>
  <c r="M13" i="237"/>
  <c r="E239" i="229"/>
  <c r="F239" i="229"/>
  <c r="D6" i="69" s="1"/>
  <c r="D9" i="22" s="1"/>
  <c r="C9" i="22" s="1"/>
  <c r="F32" i="228"/>
  <c r="F31" i="228"/>
  <c r="E31" i="228" s="1"/>
  <c r="F30" i="228"/>
  <c r="F28" i="228"/>
  <c r="F27" i="228"/>
  <c r="F26" i="228"/>
  <c r="F25" i="228"/>
  <c r="F24" i="228"/>
  <c r="F23" i="228"/>
  <c r="F22" i="228"/>
  <c r="F21" i="228"/>
  <c r="F20" i="228"/>
  <c r="F19" i="228"/>
  <c r="F18" i="228"/>
  <c r="F33" i="228" s="1"/>
  <c r="F17" i="228"/>
  <c r="F15" i="228"/>
  <c r="G33" i="228"/>
  <c r="H33" i="228"/>
  <c r="I33" i="228"/>
  <c r="J33" i="228"/>
  <c r="K33" i="228"/>
  <c r="L33" i="228"/>
  <c r="M33" i="228"/>
  <c r="N33" i="228"/>
  <c r="O33" i="228"/>
  <c r="P33" i="228"/>
  <c r="Q33" i="228"/>
  <c r="R33" i="228"/>
  <c r="S33" i="228"/>
  <c r="T33" i="228"/>
  <c r="E16" i="228"/>
  <c r="E17" i="228"/>
  <c r="E18" i="228"/>
  <c r="E19" i="228"/>
  <c r="E20" i="228"/>
  <c r="E21" i="228"/>
  <c r="E22" i="228"/>
  <c r="E23" i="228"/>
  <c r="E24" i="228"/>
  <c r="E25" i="228"/>
  <c r="E26" i="228"/>
  <c r="E27" i="228"/>
  <c r="E28" i="228"/>
  <c r="E29" i="228"/>
  <c r="E30" i="228"/>
  <c r="E32" i="228"/>
  <c r="E15" i="228"/>
  <c r="E33" i="228" s="1"/>
  <c r="C13" i="237" l="1"/>
  <c r="D7" i="237"/>
  <c r="C7" i="237" s="1"/>
  <c r="D9" i="117"/>
  <c r="C9" i="117" s="1"/>
  <c r="C7" i="118"/>
  <c r="C15" i="117"/>
  <c r="D13" i="239"/>
  <c r="D7" i="239"/>
  <c r="E23" i="226"/>
  <c r="F40" i="215"/>
  <c r="G40" i="215"/>
  <c r="H40" i="215"/>
  <c r="I40" i="215"/>
  <c r="J40" i="215"/>
  <c r="K40" i="215"/>
  <c r="L40" i="215"/>
  <c r="M40" i="215"/>
  <c r="N40" i="215"/>
  <c r="O40" i="215"/>
  <c r="P40" i="215"/>
  <c r="Q40" i="215"/>
  <c r="R40" i="215"/>
  <c r="S40" i="215"/>
  <c r="T40" i="215"/>
  <c r="E39" i="215"/>
  <c r="E40" i="215" s="1"/>
  <c r="G73" i="215"/>
  <c r="H73" i="215"/>
  <c r="I73" i="215"/>
  <c r="J73" i="215"/>
  <c r="K73" i="215"/>
  <c r="L73" i="215"/>
  <c r="M73" i="215"/>
  <c r="N73" i="215"/>
  <c r="O73" i="215"/>
  <c r="P73" i="215"/>
  <c r="Q73" i="215"/>
  <c r="R73" i="215"/>
  <c r="S73" i="215"/>
  <c r="T73" i="215"/>
  <c r="F72" i="215"/>
  <c r="F71" i="215"/>
  <c r="E72" i="215"/>
  <c r="E71" i="215"/>
  <c r="F31" i="222"/>
  <c r="D42" i="69" s="1"/>
  <c r="E31" i="222"/>
  <c r="G33" i="221"/>
  <c r="H33" i="221"/>
  <c r="I33" i="221"/>
  <c r="J33" i="221"/>
  <c r="K33" i="221"/>
  <c r="L33" i="221"/>
  <c r="M33" i="221"/>
  <c r="N33" i="221"/>
  <c r="O33" i="221"/>
  <c r="P33" i="221"/>
  <c r="Q33" i="221"/>
  <c r="R33" i="221"/>
  <c r="S33" i="221"/>
  <c r="T33" i="221"/>
  <c r="G28" i="221"/>
  <c r="H28" i="221"/>
  <c r="I28" i="221"/>
  <c r="J28" i="221"/>
  <c r="K28" i="221"/>
  <c r="L28" i="221"/>
  <c r="M28" i="221"/>
  <c r="N28" i="221"/>
  <c r="O28" i="221"/>
  <c r="P28" i="221"/>
  <c r="Q28" i="221"/>
  <c r="R28" i="221"/>
  <c r="S28" i="221"/>
  <c r="T28" i="221"/>
  <c r="F32" i="221"/>
  <c r="E32" i="221"/>
  <c r="F31" i="221"/>
  <c r="E31" i="221"/>
  <c r="F30" i="221"/>
  <c r="F33" i="221" s="1"/>
  <c r="E30" i="221"/>
  <c r="E33" i="221" s="1"/>
  <c r="F24" i="221"/>
  <c r="F28" i="221" s="1"/>
  <c r="E24" i="221"/>
  <c r="E28" i="221" s="1"/>
  <c r="F6" i="118" l="1"/>
  <c r="F8" i="117" s="1"/>
  <c r="R6" i="239"/>
  <c r="R6" i="118"/>
  <c r="S6" i="237" s="1"/>
  <c r="P6" i="239"/>
  <c r="P6" i="118"/>
  <c r="Q6" i="237" s="1"/>
  <c r="N6" i="239"/>
  <c r="N6" i="118"/>
  <c r="O6" i="237" s="1"/>
  <c r="L6" i="239"/>
  <c r="L6" i="118"/>
  <c r="L6" i="237" s="1"/>
  <c r="J6" i="239"/>
  <c r="J6" i="118"/>
  <c r="J6" i="237" s="1"/>
  <c r="H6" i="239"/>
  <c r="H6" i="118"/>
  <c r="H6" i="237" s="1"/>
  <c r="Q6" i="239"/>
  <c r="Q6" i="118"/>
  <c r="R6" i="237" s="1"/>
  <c r="O6" i="239"/>
  <c r="O6" i="118"/>
  <c r="P6" i="237" s="1"/>
  <c r="M6" i="118"/>
  <c r="N6" i="237" s="1"/>
  <c r="K6" i="239"/>
  <c r="K6" i="118"/>
  <c r="K6" i="237" s="1"/>
  <c r="I6" i="239"/>
  <c r="I6" i="118"/>
  <c r="I6" i="237" s="1"/>
  <c r="G6" i="239"/>
  <c r="G6" i="118"/>
  <c r="G6" i="237" s="1"/>
  <c r="E6" i="118"/>
  <c r="E73" i="215"/>
  <c r="F73" i="215"/>
  <c r="D6" i="118" s="1"/>
  <c r="G96" i="221"/>
  <c r="G97" i="221" s="1"/>
  <c r="E41" i="69" s="1"/>
  <c r="H96" i="221"/>
  <c r="H97" i="221" s="1"/>
  <c r="F41" i="69" s="1"/>
  <c r="I96" i="221"/>
  <c r="I97" i="221" s="1"/>
  <c r="J96" i="221"/>
  <c r="J97" i="221" s="1"/>
  <c r="K96" i="221"/>
  <c r="K97" i="221" s="1"/>
  <c r="L96" i="221"/>
  <c r="L97" i="221" s="1"/>
  <c r="M96" i="221"/>
  <c r="M97" i="221" s="1"/>
  <c r="N96" i="221"/>
  <c r="N97" i="221" s="1"/>
  <c r="O96" i="221"/>
  <c r="O97" i="221" s="1"/>
  <c r="P96" i="221"/>
  <c r="P97" i="221" s="1"/>
  <c r="Q96" i="221"/>
  <c r="Q97" i="221" s="1"/>
  <c r="R96" i="221"/>
  <c r="R97" i="221" s="1"/>
  <c r="S96" i="221"/>
  <c r="S97" i="221" s="1"/>
  <c r="T96" i="221"/>
  <c r="T97" i="221" s="1"/>
  <c r="F81" i="221"/>
  <c r="E81" i="221" s="1"/>
  <c r="F67" i="221"/>
  <c r="E67" i="221" s="1"/>
  <c r="F66" i="221"/>
  <c r="E66" i="221" s="1"/>
  <c r="F62" i="221"/>
  <c r="E62" i="221" s="1"/>
  <c r="F58" i="221"/>
  <c r="E58" i="221" s="1"/>
  <c r="F56" i="221"/>
  <c r="E56" i="221" s="1"/>
  <c r="F52" i="221"/>
  <c r="E52" i="221" s="1"/>
  <c r="F46" i="221"/>
  <c r="E46" i="221" s="1"/>
  <c r="F45" i="221"/>
  <c r="E45" i="221" s="1"/>
  <c r="F41" i="221"/>
  <c r="F69" i="215"/>
  <c r="E69" i="215" s="1"/>
  <c r="F68" i="215"/>
  <c r="E68" i="215" s="1"/>
  <c r="F67" i="215"/>
  <c r="E67" i="215" s="1"/>
  <c r="F66" i="215"/>
  <c r="E66" i="215" s="1"/>
  <c r="F65" i="215"/>
  <c r="E65" i="215" s="1"/>
  <c r="F64" i="215"/>
  <c r="E64" i="215" s="1"/>
  <c r="G38" i="215"/>
  <c r="H38" i="215"/>
  <c r="I38" i="215"/>
  <c r="J38" i="215"/>
  <c r="K38" i="215"/>
  <c r="L38" i="215"/>
  <c r="M38" i="215"/>
  <c r="N38" i="215"/>
  <c r="O38" i="215"/>
  <c r="P38" i="215"/>
  <c r="Q38" i="215"/>
  <c r="R38" i="215"/>
  <c r="S38" i="215"/>
  <c r="T38" i="215"/>
  <c r="F26" i="215"/>
  <c r="F38" i="215" s="1"/>
  <c r="F29" i="212"/>
  <c r="G29" i="212"/>
  <c r="H29" i="212"/>
  <c r="I29" i="212"/>
  <c r="J29" i="212"/>
  <c r="K29" i="212"/>
  <c r="L29" i="212"/>
  <c r="M29" i="212"/>
  <c r="N29" i="212"/>
  <c r="O29" i="212"/>
  <c r="P29" i="212"/>
  <c r="Q29" i="212"/>
  <c r="R29" i="212"/>
  <c r="S29" i="212"/>
  <c r="T29" i="212"/>
  <c r="E29" i="212"/>
  <c r="F28" i="212"/>
  <c r="G28" i="212"/>
  <c r="H28" i="212"/>
  <c r="I28" i="212"/>
  <c r="J28" i="212"/>
  <c r="K28" i="212"/>
  <c r="L28" i="212"/>
  <c r="M28" i="212"/>
  <c r="N28" i="212"/>
  <c r="O28" i="212"/>
  <c r="P28" i="212"/>
  <c r="Q28" i="212"/>
  <c r="R28" i="212"/>
  <c r="S28" i="212"/>
  <c r="T28" i="212"/>
  <c r="E28" i="212"/>
  <c r="F27" i="212"/>
  <c r="E27" i="212"/>
  <c r="F30" i="200"/>
  <c r="G30" i="200"/>
  <c r="H30" i="200"/>
  <c r="I30" i="200"/>
  <c r="J30" i="200"/>
  <c r="K30" i="200"/>
  <c r="L30" i="200"/>
  <c r="M30" i="200"/>
  <c r="N30" i="200"/>
  <c r="O30" i="200"/>
  <c r="P30" i="200"/>
  <c r="Q30" i="200"/>
  <c r="R30" i="200"/>
  <c r="S30" i="200"/>
  <c r="T30" i="200"/>
  <c r="E30" i="200"/>
  <c r="F22" i="200"/>
  <c r="G22" i="200"/>
  <c r="H22" i="200"/>
  <c r="I22" i="200"/>
  <c r="J22" i="200"/>
  <c r="K22" i="200"/>
  <c r="L22" i="200"/>
  <c r="M22" i="200"/>
  <c r="N22" i="200"/>
  <c r="O22" i="200"/>
  <c r="P22" i="200"/>
  <c r="Q22" i="200"/>
  <c r="R22" i="200"/>
  <c r="S22" i="200"/>
  <c r="T22" i="200"/>
  <c r="E22" i="200"/>
  <c r="F18" i="200"/>
  <c r="E18" i="200"/>
  <c r="F49" i="196"/>
  <c r="G49" i="196"/>
  <c r="H49" i="196"/>
  <c r="I49" i="196"/>
  <c r="J49" i="196"/>
  <c r="K49" i="196"/>
  <c r="L49" i="196"/>
  <c r="M49" i="196"/>
  <c r="N49" i="196"/>
  <c r="O49" i="196"/>
  <c r="P49" i="196"/>
  <c r="Q49" i="196"/>
  <c r="R49" i="196"/>
  <c r="S49" i="196"/>
  <c r="T49" i="196"/>
  <c r="E49" i="196"/>
  <c r="F42" i="196"/>
  <c r="G42" i="196"/>
  <c r="H42" i="196"/>
  <c r="I42" i="196"/>
  <c r="J42" i="196"/>
  <c r="K42" i="196"/>
  <c r="L42" i="196"/>
  <c r="M42" i="196"/>
  <c r="N42" i="196"/>
  <c r="O42" i="196"/>
  <c r="P42" i="196"/>
  <c r="Q42" i="196"/>
  <c r="R42" i="196"/>
  <c r="S42" i="196"/>
  <c r="E42" i="196"/>
  <c r="F39" i="196"/>
  <c r="G39" i="196"/>
  <c r="H39" i="196"/>
  <c r="I39" i="196"/>
  <c r="J39" i="196"/>
  <c r="K39" i="196"/>
  <c r="L39" i="196"/>
  <c r="M39" i="196"/>
  <c r="N39" i="196"/>
  <c r="O39" i="196"/>
  <c r="P39" i="196"/>
  <c r="Q39" i="196"/>
  <c r="R39" i="196"/>
  <c r="S39" i="196"/>
  <c r="T39" i="196"/>
  <c r="E39" i="196"/>
  <c r="G41" i="196"/>
  <c r="G38" i="196"/>
  <c r="E41" i="196"/>
  <c r="E38" i="196"/>
  <c r="F29" i="196"/>
  <c r="G29" i="196"/>
  <c r="H29" i="196"/>
  <c r="I29" i="196"/>
  <c r="J29" i="196"/>
  <c r="K29" i="196"/>
  <c r="L29" i="196"/>
  <c r="M29" i="196"/>
  <c r="N29" i="196"/>
  <c r="O29" i="196"/>
  <c r="P29" i="196"/>
  <c r="Q29" i="196"/>
  <c r="R29" i="196"/>
  <c r="S29" i="196"/>
  <c r="T29" i="196"/>
  <c r="E29" i="196"/>
  <c r="G27" i="196"/>
  <c r="E27" i="196"/>
  <c r="F24" i="196"/>
  <c r="G24" i="196"/>
  <c r="H24" i="196"/>
  <c r="I24" i="196"/>
  <c r="J24" i="196"/>
  <c r="K24" i="196"/>
  <c r="L24" i="196"/>
  <c r="M24" i="196"/>
  <c r="N24" i="196"/>
  <c r="O24" i="196"/>
  <c r="P24" i="196"/>
  <c r="Q24" i="196"/>
  <c r="R24" i="196"/>
  <c r="S24" i="196"/>
  <c r="T24" i="196"/>
  <c r="E24" i="196"/>
  <c r="G21" i="196"/>
  <c r="G17" i="196"/>
  <c r="E21" i="196"/>
  <c r="E17" i="196"/>
  <c r="F73" i="240"/>
  <c r="G73" i="240"/>
  <c r="H73" i="240"/>
  <c r="I73" i="240"/>
  <c r="J73" i="240"/>
  <c r="K73" i="240"/>
  <c r="L73" i="240"/>
  <c r="M73" i="240"/>
  <c r="N73" i="240"/>
  <c r="O73" i="240"/>
  <c r="P73" i="240"/>
  <c r="Q73" i="240"/>
  <c r="R73" i="240"/>
  <c r="S73" i="240"/>
  <c r="T73" i="240"/>
  <c r="E73" i="240"/>
  <c r="F70" i="240"/>
  <c r="G70" i="240"/>
  <c r="H70" i="240"/>
  <c r="I70" i="240"/>
  <c r="J70" i="240"/>
  <c r="K70" i="240"/>
  <c r="L70" i="240"/>
  <c r="M70" i="240"/>
  <c r="N70" i="240"/>
  <c r="O70" i="240"/>
  <c r="P70" i="240"/>
  <c r="Q70" i="240"/>
  <c r="R70" i="240"/>
  <c r="S70" i="240"/>
  <c r="T70" i="240"/>
  <c r="E70" i="240"/>
  <c r="H60" i="240"/>
  <c r="H49" i="240"/>
  <c r="H42" i="240"/>
  <c r="E60" i="240"/>
  <c r="E49" i="240"/>
  <c r="E42" i="240"/>
  <c r="F35" i="240"/>
  <c r="G35" i="240"/>
  <c r="H35" i="240"/>
  <c r="I35" i="240"/>
  <c r="J35" i="240"/>
  <c r="K35" i="240"/>
  <c r="L35" i="240"/>
  <c r="M35" i="240"/>
  <c r="N35" i="240"/>
  <c r="O35" i="240"/>
  <c r="P35" i="240"/>
  <c r="Q35" i="240"/>
  <c r="R35" i="240"/>
  <c r="S35" i="240"/>
  <c r="T35" i="240"/>
  <c r="E35" i="240"/>
  <c r="H25" i="240"/>
  <c r="E25" i="240"/>
  <c r="F6" i="237" l="1"/>
  <c r="M6" i="237"/>
  <c r="F96" i="221"/>
  <c r="F97" i="221" s="1"/>
  <c r="D41" i="69" s="1"/>
  <c r="E41" i="221"/>
  <c r="E96" i="221" s="1"/>
  <c r="E97" i="221" s="1"/>
  <c r="T6" i="237"/>
  <c r="D8" i="117"/>
  <c r="D6" i="237"/>
  <c r="T6" i="239"/>
  <c r="E8" i="117"/>
  <c r="E6" i="237"/>
  <c r="M6" i="239"/>
  <c r="E26" i="215"/>
  <c r="E38" i="215" s="1"/>
  <c r="G56" i="195"/>
  <c r="H56" i="195"/>
  <c r="I56" i="195"/>
  <c r="J56" i="195"/>
  <c r="K56" i="195"/>
  <c r="L56" i="195"/>
  <c r="M56" i="195"/>
  <c r="N56" i="195"/>
  <c r="O56" i="195"/>
  <c r="P56" i="195"/>
  <c r="Q56" i="195"/>
  <c r="R56" i="195"/>
  <c r="S56" i="195"/>
  <c r="T56" i="195"/>
  <c r="G49" i="195"/>
  <c r="H49" i="195"/>
  <c r="I49" i="195"/>
  <c r="J49" i="195"/>
  <c r="K49" i="195"/>
  <c r="L49" i="195"/>
  <c r="M49" i="195"/>
  <c r="N49" i="195"/>
  <c r="O49" i="195"/>
  <c r="P49" i="195"/>
  <c r="Q49" i="195"/>
  <c r="R49" i="195"/>
  <c r="S49" i="195"/>
  <c r="T49" i="195"/>
  <c r="F47" i="195"/>
  <c r="F49" i="195" s="1"/>
  <c r="F53" i="195"/>
  <c r="E53" i="195" s="1"/>
  <c r="E56" i="195" s="1"/>
  <c r="G24" i="195"/>
  <c r="G59" i="195" s="1"/>
  <c r="E13" i="69" s="1"/>
  <c r="H24" i="195"/>
  <c r="I24" i="195"/>
  <c r="I59" i="195" s="1"/>
  <c r="G12" i="239" s="1"/>
  <c r="J24" i="195"/>
  <c r="K24" i="195"/>
  <c r="K59" i="195" s="1"/>
  <c r="I12" i="239" s="1"/>
  <c r="L24" i="195"/>
  <c r="M24" i="195"/>
  <c r="M59" i="195" s="1"/>
  <c r="K12" i="239" s="1"/>
  <c r="N24" i="195"/>
  <c r="O24" i="195"/>
  <c r="O59" i="195" s="1"/>
  <c r="N12" i="239" s="1"/>
  <c r="P24" i="195"/>
  <c r="Q24" i="195"/>
  <c r="Q59" i="195" s="1"/>
  <c r="P12" i="239" s="1"/>
  <c r="R24" i="195"/>
  <c r="S24" i="195"/>
  <c r="S59" i="195" s="1"/>
  <c r="R12" i="239" s="1"/>
  <c r="T24" i="195"/>
  <c r="F19" i="195"/>
  <c r="E19" i="195" s="1"/>
  <c r="F20" i="195"/>
  <c r="E20" i="195" s="1"/>
  <c r="F18" i="195"/>
  <c r="E18" i="195" s="1"/>
  <c r="F39" i="231"/>
  <c r="H39" i="231"/>
  <c r="I39" i="231"/>
  <c r="J39" i="231"/>
  <c r="K39" i="231"/>
  <c r="L39" i="231"/>
  <c r="M39" i="231"/>
  <c r="N39" i="231"/>
  <c r="O39" i="231"/>
  <c r="P39" i="231"/>
  <c r="Q39" i="231"/>
  <c r="R39" i="231"/>
  <c r="S39" i="231"/>
  <c r="T39" i="231"/>
  <c r="F49" i="231"/>
  <c r="T49" i="231"/>
  <c r="G38" i="231"/>
  <c r="G36" i="231"/>
  <c r="G39" i="231" s="1"/>
  <c r="E38" i="231"/>
  <c r="E36" i="231"/>
  <c r="E39" i="231" s="1"/>
  <c r="F48" i="231"/>
  <c r="H48" i="231"/>
  <c r="H49" i="231" s="1"/>
  <c r="I48" i="231"/>
  <c r="I49" i="231" s="1"/>
  <c r="J48" i="231"/>
  <c r="J49" i="231" s="1"/>
  <c r="K48" i="231"/>
  <c r="K49" i="231" s="1"/>
  <c r="L48" i="231"/>
  <c r="L49" i="231" s="1"/>
  <c r="M48" i="231"/>
  <c r="M49" i="231" s="1"/>
  <c r="N48" i="231"/>
  <c r="N49" i="231" s="1"/>
  <c r="O48" i="231"/>
  <c r="O49" i="231" s="1"/>
  <c r="P48" i="231"/>
  <c r="P49" i="231" s="1"/>
  <c r="Q48" i="231"/>
  <c r="Q49" i="231" s="1"/>
  <c r="R48" i="231"/>
  <c r="R49" i="231" s="1"/>
  <c r="S48" i="231"/>
  <c r="S49" i="231" s="1"/>
  <c r="T48" i="231"/>
  <c r="D6" i="239" l="1"/>
  <c r="C8" i="117"/>
  <c r="C6" i="237"/>
  <c r="E48" i="231"/>
  <c r="E49" i="231" s="1"/>
  <c r="G48" i="231"/>
  <c r="G49" i="231" s="1"/>
  <c r="E12" i="118" s="1"/>
  <c r="F56" i="195"/>
  <c r="Q12" i="118"/>
  <c r="R12" i="237" s="1"/>
  <c r="O12" i="118"/>
  <c r="P12" i="237" s="1"/>
  <c r="M12" i="118"/>
  <c r="N12" i="237" s="1"/>
  <c r="K12" i="118"/>
  <c r="K12" i="237" s="1"/>
  <c r="I12" i="118"/>
  <c r="I12" i="237" s="1"/>
  <c r="G12" i="118"/>
  <c r="G12" i="237" s="1"/>
  <c r="T59" i="195"/>
  <c r="S12" i="239" s="1"/>
  <c r="R59" i="195"/>
  <c r="Q12" i="239" s="1"/>
  <c r="P59" i="195"/>
  <c r="O12" i="239" s="1"/>
  <c r="N59" i="195"/>
  <c r="L12" i="239" s="1"/>
  <c r="L59" i="195"/>
  <c r="J12" i="239" s="1"/>
  <c r="J59" i="195"/>
  <c r="H12" i="239" s="1"/>
  <c r="H59" i="195"/>
  <c r="F13" i="69" s="1"/>
  <c r="E8" i="69"/>
  <c r="F12" i="118"/>
  <c r="F8" i="69"/>
  <c r="D8" i="69"/>
  <c r="C6" i="118"/>
  <c r="E47" i="195"/>
  <c r="E49" i="195" s="1"/>
  <c r="E24" i="195"/>
  <c r="F24" i="195"/>
  <c r="F59" i="195" s="1"/>
  <c r="D13" i="69" s="1"/>
  <c r="F25" i="207"/>
  <c r="G25" i="207"/>
  <c r="H25" i="207"/>
  <c r="I25" i="207"/>
  <c r="J25" i="207"/>
  <c r="K25" i="207"/>
  <c r="L25" i="207"/>
  <c r="M25" i="207"/>
  <c r="N25" i="207"/>
  <c r="O25" i="207"/>
  <c r="P25" i="207"/>
  <c r="Q25" i="207"/>
  <c r="R25" i="207"/>
  <c r="S25" i="207"/>
  <c r="T25" i="207"/>
  <c r="E25" i="207"/>
  <c r="F25" i="209"/>
  <c r="D28" i="69" s="1"/>
  <c r="G25" i="209"/>
  <c r="E28" i="69" s="1"/>
  <c r="H25" i="209"/>
  <c r="F28" i="69" s="1"/>
  <c r="I25" i="209"/>
  <c r="J25" i="209"/>
  <c r="K25" i="209"/>
  <c r="L25" i="209"/>
  <c r="M25" i="209"/>
  <c r="N25" i="209"/>
  <c r="O25" i="209"/>
  <c r="P25" i="209"/>
  <c r="Q25" i="209"/>
  <c r="R25" i="209"/>
  <c r="S25" i="209"/>
  <c r="T25" i="209"/>
  <c r="E25" i="209"/>
  <c r="H47" i="211"/>
  <c r="F30" i="69" s="1"/>
  <c r="J47" i="211"/>
  <c r="L47" i="211"/>
  <c r="N47" i="211"/>
  <c r="P47" i="211"/>
  <c r="R47" i="211"/>
  <c r="T47" i="211"/>
  <c r="F16" i="211"/>
  <c r="F17" i="211"/>
  <c r="F18" i="211"/>
  <c r="E18" i="211" s="1"/>
  <c r="F19" i="211"/>
  <c r="E19" i="211" s="1"/>
  <c r="F20" i="211"/>
  <c r="F21" i="211"/>
  <c r="E21" i="211" s="1"/>
  <c r="F22" i="211"/>
  <c r="E22" i="211" s="1"/>
  <c r="F23" i="211"/>
  <c r="E23" i="211" s="1"/>
  <c r="F24" i="211"/>
  <c r="F25" i="211"/>
  <c r="E25" i="211" s="1"/>
  <c r="F26" i="211"/>
  <c r="E26" i="211" s="1"/>
  <c r="F15" i="211"/>
  <c r="G27" i="211"/>
  <c r="G47" i="211" s="1"/>
  <c r="E30" i="69" s="1"/>
  <c r="H27" i="211"/>
  <c r="I27" i="211"/>
  <c r="I47" i="211" s="1"/>
  <c r="J27" i="211"/>
  <c r="K27" i="211"/>
  <c r="K47" i="211" s="1"/>
  <c r="L27" i="211"/>
  <c r="M27" i="211"/>
  <c r="M47" i="211" s="1"/>
  <c r="N27" i="211"/>
  <c r="O27" i="211"/>
  <c r="O47" i="211" s="1"/>
  <c r="P27" i="211"/>
  <c r="Q27" i="211"/>
  <c r="Q47" i="211" s="1"/>
  <c r="R27" i="211"/>
  <c r="S27" i="211"/>
  <c r="S47" i="211" s="1"/>
  <c r="T27" i="211"/>
  <c r="E16" i="211"/>
  <c r="E20" i="211"/>
  <c r="E24" i="211"/>
  <c r="E15" i="211"/>
  <c r="F45" i="214"/>
  <c r="G45" i="214"/>
  <c r="H45" i="214"/>
  <c r="I45" i="214"/>
  <c r="J45" i="214"/>
  <c r="K45" i="214"/>
  <c r="L45" i="214"/>
  <c r="M45" i="214"/>
  <c r="N45" i="214"/>
  <c r="O45" i="214"/>
  <c r="P45" i="214"/>
  <c r="Q45" i="214"/>
  <c r="R45" i="214"/>
  <c r="S45" i="214"/>
  <c r="T45" i="214"/>
  <c r="E45" i="214"/>
  <c r="E41" i="214"/>
  <c r="F41" i="214"/>
  <c r="G41" i="214"/>
  <c r="H41" i="214"/>
  <c r="I41" i="214"/>
  <c r="J41" i="214"/>
  <c r="K41" i="214"/>
  <c r="L41" i="214"/>
  <c r="M41" i="214"/>
  <c r="N41" i="214"/>
  <c r="O41" i="214"/>
  <c r="P41" i="214"/>
  <c r="Q41" i="214"/>
  <c r="R41" i="214"/>
  <c r="S41" i="214"/>
  <c r="T41" i="214"/>
  <c r="H31" i="214"/>
  <c r="H32" i="214"/>
  <c r="E32" i="214" s="1"/>
  <c r="H33" i="214"/>
  <c r="H34" i="214"/>
  <c r="E34" i="214" s="1"/>
  <c r="H35" i="214"/>
  <c r="H36" i="214"/>
  <c r="E36" i="214" s="1"/>
  <c r="H37" i="214"/>
  <c r="H38" i="214"/>
  <c r="E38" i="214" s="1"/>
  <c r="H39" i="214"/>
  <c r="H40" i="214"/>
  <c r="E40" i="214" s="1"/>
  <c r="H30" i="214"/>
  <c r="E31" i="214"/>
  <c r="E33" i="214"/>
  <c r="E35" i="214"/>
  <c r="E37" i="214"/>
  <c r="E39" i="214"/>
  <c r="E30" i="214"/>
  <c r="F27" i="214"/>
  <c r="G27" i="214"/>
  <c r="I27" i="214"/>
  <c r="J27" i="214"/>
  <c r="K27" i="214"/>
  <c r="L27" i="214"/>
  <c r="M27" i="214"/>
  <c r="N27" i="214"/>
  <c r="O27" i="214"/>
  <c r="P27" i="214"/>
  <c r="Q27" i="214"/>
  <c r="R27" i="214"/>
  <c r="S27" i="214"/>
  <c r="T27" i="214"/>
  <c r="H19" i="214"/>
  <c r="E19" i="214" s="1"/>
  <c r="H24" i="214"/>
  <c r="H17" i="214"/>
  <c r="E24" i="214"/>
  <c r="E27" i="214" s="1"/>
  <c r="E17" i="214"/>
  <c r="F27" i="211" l="1"/>
  <c r="F47" i="211" s="1"/>
  <c r="D30" i="69" s="1"/>
  <c r="R16" i="118"/>
  <c r="S16" i="237" s="1"/>
  <c r="S16" i="239"/>
  <c r="P16" i="118"/>
  <c r="Q16" i="237" s="1"/>
  <c r="Q16" i="239"/>
  <c r="N16" i="118"/>
  <c r="O16" i="237" s="1"/>
  <c r="O16" i="239"/>
  <c r="L16" i="118"/>
  <c r="L16" i="237" s="1"/>
  <c r="L16" i="239"/>
  <c r="J16" i="118"/>
  <c r="J16" i="237" s="1"/>
  <c r="J16" i="239"/>
  <c r="H16" i="118"/>
  <c r="H16" i="237" s="1"/>
  <c r="H16" i="239"/>
  <c r="F26" i="69"/>
  <c r="F16" i="118"/>
  <c r="D26" i="69"/>
  <c r="D16" i="118"/>
  <c r="R16" i="239"/>
  <c r="Q16" i="118"/>
  <c r="R16" i="237" s="1"/>
  <c r="P16" i="239"/>
  <c r="O16" i="118"/>
  <c r="P16" i="237" s="1"/>
  <c r="N16" i="239"/>
  <c r="M16" i="118"/>
  <c r="N16" i="237" s="1"/>
  <c r="K16" i="239"/>
  <c r="K16" i="118"/>
  <c r="K16" i="237" s="1"/>
  <c r="I16" i="239"/>
  <c r="I16" i="118"/>
  <c r="I16" i="237" s="1"/>
  <c r="G16" i="239"/>
  <c r="G16" i="118"/>
  <c r="G16" i="237" s="1"/>
  <c r="E26" i="69"/>
  <c r="E16" i="118"/>
  <c r="L12" i="118"/>
  <c r="L12" i="237" s="1"/>
  <c r="E59" i="195"/>
  <c r="D12" i="118"/>
  <c r="D14" i="117" s="1"/>
  <c r="M12" i="239"/>
  <c r="T12" i="239"/>
  <c r="J12" i="118"/>
  <c r="J12" i="237" s="1"/>
  <c r="R12" i="118"/>
  <c r="S12" i="237" s="1"/>
  <c r="H12" i="118"/>
  <c r="H12" i="237" s="1"/>
  <c r="P12" i="118"/>
  <c r="Q12" i="237" s="1"/>
  <c r="N12" i="118"/>
  <c r="O12" i="237" s="1"/>
  <c r="D12" i="237"/>
  <c r="F12" i="237"/>
  <c r="F14" i="117"/>
  <c r="E14" i="117"/>
  <c r="E12" i="237"/>
  <c r="E17" i="211"/>
  <c r="E27" i="211" s="1"/>
  <c r="E47" i="211" s="1"/>
  <c r="H27" i="214"/>
  <c r="C12" i="118" l="1"/>
  <c r="M12" i="237"/>
  <c r="D12" i="239"/>
  <c r="M16" i="237"/>
  <c r="T16" i="237"/>
  <c r="E18" i="117"/>
  <c r="E16" i="237"/>
  <c r="D16" i="237"/>
  <c r="C16" i="118"/>
  <c r="D18" i="117"/>
  <c r="F18" i="117"/>
  <c r="F16" i="237"/>
  <c r="M16" i="239"/>
  <c r="T16" i="239"/>
  <c r="T12" i="237"/>
  <c r="C14" i="117"/>
  <c r="C12" i="237"/>
  <c r="G38" i="220"/>
  <c r="H38" i="220"/>
  <c r="I38" i="220"/>
  <c r="J38" i="220"/>
  <c r="K38" i="220"/>
  <c r="L38" i="220"/>
  <c r="M38" i="220"/>
  <c r="N38" i="220"/>
  <c r="O38" i="220"/>
  <c r="P38" i="220"/>
  <c r="Q38" i="220"/>
  <c r="R38" i="220"/>
  <c r="S38" i="220"/>
  <c r="T38" i="220"/>
  <c r="F27" i="220"/>
  <c r="F28" i="220"/>
  <c r="E28" i="220" s="1"/>
  <c r="F26" i="220"/>
  <c r="F38" i="220" s="1"/>
  <c r="E27" i="220"/>
  <c r="E26" i="220"/>
  <c r="E38" i="220" s="1"/>
  <c r="C18" i="117" l="1"/>
  <c r="C16" i="237"/>
  <c r="D16" i="239"/>
  <c r="F74" i="233"/>
  <c r="G74" i="233"/>
  <c r="H74" i="233"/>
  <c r="I74" i="233"/>
  <c r="J74" i="233"/>
  <c r="K74" i="233"/>
  <c r="L74" i="233"/>
  <c r="M74" i="233"/>
  <c r="N74" i="233"/>
  <c r="O74" i="233"/>
  <c r="P74" i="233"/>
  <c r="Q74" i="233"/>
  <c r="R74" i="233"/>
  <c r="S74" i="233"/>
  <c r="T74" i="233"/>
  <c r="F62" i="233"/>
  <c r="F63" i="233"/>
  <c r="F64" i="233"/>
  <c r="F61" i="233"/>
  <c r="E62" i="233"/>
  <c r="E63" i="233"/>
  <c r="E64" i="233"/>
  <c r="E61" i="233"/>
  <c r="E73" i="233" l="1"/>
  <c r="E74" i="233" s="1"/>
  <c r="F29" i="199" l="1"/>
  <c r="G29" i="199"/>
  <c r="H29" i="199"/>
  <c r="I29" i="199"/>
  <c r="J29" i="199"/>
  <c r="K29" i="199"/>
  <c r="L29" i="199"/>
  <c r="M29" i="199"/>
  <c r="N29" i="199"/>
  <c r="O29" i="199"/>
  <c r="P29" i="199"/>
  <c r="Q29" i="199"/>
  <c r="R29" i="199"/>
  <c r="S29" i="199"/>
  <c r="T29" i="199"/>
  <c r="E29" i="199"/>
  <c r="F26" i="199"/>
  <c r="G26" i="199"/>
  <c r="H26" i="199"/>
  <c r="I26" i="199"/>
  <c r="J26" i="199"/>
  <c r="K26" i="199"/>
  <c r="L26" i="199"/>
  <c r="M26" i="199"/>
  <c r="N26" i="199"/>
  <c r="O26" i="199"/>
  <c r="P26" i="199"/>
  <c r="Q26" i="199"/>
  <c r="R26" i="199"/>
  <c r="S26" i="199"/>
  <c r="T26" i="199"/>
  <c r="E26" i="199"/>
  <c r="F91" i="234"/>
  <c r="G91" i="234"/>
  <c r="H91" i="234"/>
  <c r="I91" i="234"/>
  <c r="J91" i="234"/>
  <c r="K91" i="234"/>
  <c r="L91" i="234"/>
  <c r="M91" i="234"/>
  <c r="N91" i="234"/>
  <c r="O91" i="234"/>
  <c r="P91" i="234"/>
  <c r="Q91" i="234"/>
  <c r="R91" i="234"/>
  <c r="S91" i="234"/>
  <c r="T91" i="234"/>
  <c r="E80" i="234"/>
  <c r="E73" i="234"/>
  <c r="E67" i="234"/>
  <c r="F65" i="234"/>
  <c r="G65" i="234"/>
  <c r="H65" i="234"/>
  <c r="I65" i="234"/>
  <c r="J65" i="234"/>
  <c r="K65" i="234"/>
  <c r="L65" i="234"/>
  <c r="M65" i="234"/>
  <c r="N65" i="234"/>
  <c r="O65" i="234"/>
  <c r="P65" i="234"/>
  <c r="Q65" i="234"/>
  <c r="R65" i="234"/>
  <c r="S65" i="234"/>
  <c r="T65" i="234"/>
  <c r="E65" i="234"/>
  <c r="G58" i="234"/>
  <c r="H58" i="234"/>
  <c r="I58" i="234"/>
  <c r="J58" i="234"/>
  <c r="K58" i="234"/>
  <c r="L58" i="234"/>
  <c r="M58" i="234"/>
  <c r="N58" i="234"/>
  <c r="O58" i="234"/>
  <c r="P58" i="234"/>
  <c r="Q58" i="234"/>
  <c r="R58" i="234"/>
  <c r="S58" i="234"/>
  <c r="T58" i="234"/>
  <c r="F40" i="234"/>
  <c r="E40" i="234" s="1"/>
  <c r="F34" i="234"/>
  <c r="E34" i="234" s="1"/>
  <c r="F28" i="234"/>
  <c r="E28" i="234" s="1"/>
  <c r="G23" i="234"/>
  <c r="H23" i="234"/>
  <c r="I23" i="234"/>
  <c r="J23" i="234"/>
  <c r="K23" i="234"/>
  <c r="L23" i="234"/>
  <c r="M23" i="234"/>
  <c r="N23" i="234"/>
  <c r="O23" i="234"/>
  <c r="P23" i="234"/>
  <c r="Q23" i="234"/>
  <c r="R23" i="234"/>
  <c r="S23" i="234"/>
  <c r="T23" i="234"/>
  <c r="F20" i="234"/>
  <c r="F23" i="234" s="1"/>
  <c r="S92" i="234" l="1"/>
  <c r="Q10" i="118" s="1"/>
  <c r="Q92" i="234"/>
  <c r="O10" i="118" s="1"/>
  <c r="P10" i="239" s="1"/>
  <c r="O92" i="234"/>
  <c r="M10" i="118" s="1"/>
  <c r="M92" i="234"/>
  <c r="K10" i="118" s="1"/>
  <c r="K10" i="237" s="1"/>
  <c r="K92" i="234"/>
  <c r="I10" i="118" s="1"/>
  <c r="I92" i="234"/>
  <c r="G10" i="118" s="1"/>
  <c r="G10" i="237" s="1"/>
  <c r="G92" i="234"/>
  <c r="E91" i="234"/>
  <c r="E92" i="234" s="1"/>
  <c r="T92" i="234"/>
  <c r="R10" i="118" s="1"/>
  <c r="R92" i="234"/>
  <c r="P10" i="118" s="1"/>
  <c r="Q10" i="237" s="1"/>
  <c r="P92" i="234"/>
  <c r="N10" i="118" s="1"/>
  <c r="N92" i="234"/>
  <c r="L10" i="118" s="1"/>
  <c r="L10" i="237" s="1"/>
  <c r="L92" i="234"/>
  <c r="J10" i="118" s="1"/>
  <c r="J92" i="234"/>
  <c r="H10" i="118" s="1"/>
  <c r="H10" i="237" s="1"/>
  <c r="H92" i="234"/>
  <c r="R10" i="237"/>
  <c r="R10" i="239"/>
  <c r="P10" i="237"/>
  <c r="N10" i="237"/>
  <c r="N10" i="239"/>
  <c r="K10" i="239"/>
  <c r="I10" i="239"/>
  <c r="I10" i="237"/>
  <c r="G10" i="239"/>
  <c r="E10" i="118"/>
  <c r="E11" i="69"/>
  <c r="E11" i="22" s="1"/>
  <c r="E58" i="234"/>
  <c r="S10" i="239"/>
  <c r="S10" i="237"/>
  <c r="Q10" i="239"/>
  <c r="O10" i="239"/>
  <c r="O10" i="237"/>
  <c r="L10" i="239"/>
  <c r="J10" i="239"/>
  <c r="J10" i="237"/>
  <c r="H10" i="239"/>
  <c r="F10" i="118"/>
  <c r="F11" i="69"/>
  <c r="F11" i="22" s="1"/>
  <c r="F58" i="234"/>
  <c r="F92" i="234" s="1"/>
  <c r="E20" i="234"/>
  <c r="E23" i="234" s="1"/>
  <c r="E70" i="215"/>
  <c r="E74" i="215" s="1"/>
  <c r="G70" i="215"/>
  <c r="G74" i="215" s="1"/>
  <c r="H70" i="215"/>
  <c r="H74" i="215" s="1"/>
  <c r="I70" i="215"/>
  <c r="I74" i="215" s="1"/>
  <c r="J70" i="215"/>
  <c r="J74" i="215" s="1"/>
  <c r="K70" i="215"/>
  <c r="K74" i="215" s="1"/>
  <c r="L70" i="215"/>
  <c r="L74" i="215" s="1"/>
  <c r="M70" i="215"/>
  <c r="M74" i="215" s="1"/>
  <c r="N70" i="215"/>
  <c r="N74" i="215" s="1"/>
  <c r="O70" i="215"/>
  <c r="O74" i="215" s="1"/>
  <c r="P70" i="215"/>
  <c r="P74" i="215" s="1"/>
  <c r="Q70" i="215"/>
  <c r="Q74" i="215" s="1"/>
  <c r="R70" i="215"/>
  <c r="R74" i="215" s="1"/>
  <c r="S70" i="215"/>
  <c r="S74" i="215" s="1"/>
  <c r="T70" i="215"/>
  <c r="T74" i="215" s="1"/>
  <c r="G8" i="237"/>
  <c r="E28" i="198"/>
  <c r="E27" i="198"/>
  <c r="G24" i="198"/>
  <c r="G34" i="198" s="1"/>
  <c r="H24" i="198"/>
  <c r="H34" i="198" s="1"/>
  <c r="I24" i="198"/>
  <c r="I34" i="198" s="1"/>
  <c r="J24" i="198"/>
  <c r="J34" i="198" s="1"/>
  <c r="K24" i="198"/>
  <c r="K34" i="198" s="1"/>
  <c r="L24" i="198"/>
  <c r="L34" i="198" s="1"/>
  <c r="M24" i="198"/>
  <c r="M34" i="198" s="1"/>
  <c r="N24" i="198"/>
  <c r="N34" i="198" s="1"/>
  <c r="O24" i="198"/>
  <c r="O34" i="198" s="1"/>
  <c r="P24" i="198"/>
  <c r="P34" i="198" s="1"/>
  <c r="Q24" i="198"/>
  <c r="Q34" i="198" s="1"/>
  <c r="R24" i="198"/>
  <c r="R34" i="198" s="1"/>
  <c r="S24" i="198"/>
  <c r="S34" i="198" s="1"/>
  <c r="T24" i="198"/>
  <c r="T34" i="198" s="1"/>
  <c r="F23" i="198"/>
  <c r="F24" i="198" s="1"/>
  <c r="F34" i="198" s="1"/>
  <c r="F22" i="198"/>
  <c r="E23" i="198"/>
  <c r="E22" i="198"/>
  <c r="E24" i="198" s="1"/>
  <c r="F30" i="232"/>
  <c r="G30" i="232"/>
  <c r="H30" i="232"/>
  <c r="I30" i="232"/>
  <c r="J30" i="232"/>
  <c r="K30" i="232"/>
  <c r="L30" i="232"/>
  <c r="M30" i="232"/>
  <c r="N30" i="232"/>
  <c r="O30" i="232"/>
  <c r="P30" i="232"/>
  <c r="Q30" i="232"/>
  <c r="R30" i="232"/>
  <c r="S30" i="232"/>
  <c r="T30" i="232"/>
  <c r="E30" i="232"/>
  <c r="F29" i="232"/>
  <c r="G29" i="232"/>
  <c r="H29" i="232"/>
  <c r="I29" i="232"/>
  <c r="J29" i="232"/>
  <c r="K29" i="232"/>
  <c r="L29" i="232"/>
  <c r="M29" i="232"/>
  <c r="N29" i="232"/>
  <c r="O29" i="232"/>
  <c r="P29" i="232"/>
  <c r="Q29" i="232"/>
  <c r="R29" i="232"/>
  <c r="S29" i="232"/>
  <c r="T29" i="232"/>
  <c r="E29" i="232"/>
  <c r="G23" i="232"/>
  <c r="H23" i="232"/>
  <c r="I23" i="232"/>
  <c r="J23" i="232"/>
  <c r="K23" i="232"/>
  <c r="L23" i="232"/>
  <c r="M23" i="232"/>
  <c r="N23" i="232"/>
  <c r="O23" i="232"/>
  <c r="P23" i="232"/>
  <c r="Q23" i="232"/>
  <c r="R23" i="232"/>
  <c r="S23" i="232"/>
  <c r="T23" i="232"/>
  <c r="F16" i="232"/>
  <c r="F15" i="232"/>
  <c r="F23" i="232" s="1"/>
  <c r="E16" i="232"/>
  <c r="E15" i="232"/>
  <c r="E23" i="232" s="1"/>
  <c r="K8" i="237" l="1"/>
  <c r="R8" i="237"/>
  <c r="N8" i="237"/>
  <c r="I8" i="237"/>
  <c r="E29" i="198"/>
  <c r="E34" i="198" s="1"/>
  <c r="L8" i="237"/>
  <c r="J8" i="237"/>
  <c r="H8" i="237"/>
  <c r="M8" i="239" s="1"/>
  <c r="T10" i="239"/>
  <c r="D10" i="118"/>
  <c r="D11" i="69"/>
  <c r="D11" i="22" s="1"/>
  <c r="C11" i="22" s="1"/>
  <c r="M10" i="237"/>
  <c r="F10" i="237"/>
  <c r="F12" i="117"/>
  <c r="E12" i="117"/>
  <c r="E10" i="237"/>
  <c r="M10" i="239"/>
  <c r="D10" i="239" s="1"/>
  <c r="T10" i="237"/>
  <c r="P8" i="239"/>
  <c r="P8" i="237"/>
  <c r="N8" i="239"/>
  <c r="S8" i="237"/>
  <c r="S8" i="239"/>
  <c r="Q8" i="237"/>
  <c r="Q8" i="239"/>
  <c r="O8" i="237"/>
  <c r="O8" i="239"/>
  <c r="F17" i="69"/>
  <c r="D17" i="69"/>
  <c r="E17" i="69"/>
  <c r="E12" i="22" s="1"/>
  <c r="E35" i="69"/>
  <c r="F35" i="69"/>
  <c r="F70" i="215"/>
  <c r="F74" i="215" s="1"/>
  <c r="F24" i="217"/>
  <c r="E24" i="217" s="1"/>
  <c r="E29" i="217" s="1"/>
  <c r="E34" i="217" s="1"/>
  <c r="F29" i="217"/>
  <c r="F34" i="217" s="1"/>
  <c r="G29" i="217"/>
  <c r="G34" i="217" s="1"/>
  <c r="H29" i="217"/>
  <c r="H34" i="217" s="1"/>
  <c r="I29" i="217"/>
  <c r="I34" i="217" s="1"/>
  <c r="J29" i="217"/>
  <c r="J34" i="217" s="1"/>
  <c r="K29" i="217"/>
  <c r="K34" i="217" s="1"/>
  <c r="L29" i="217"/>
  <c r="L34" i="217" s="1"/>
  <c r="M29" i="217"/>
  <c r="M34" i="217" s="1"/>
  <c r="N29" i="217"/>
  <c r="N34" i="217" s="1"/>
  <c r="O29" i="217"/>
  <c r="O34" i="217" s="1"/>
  <c r="P29" i="217"/>
  <c r="P34" i="217" s="1"/>
  <c r="Q29" i="217"/>
  <c r="Q34" i="217" s="1"/>
  <c r="R29" i="217"/>
  <c r="R34" i="217" s="1"/>
  <c r="S29" i="217"/>
  <c r="S34" i="217" s="1"/>
  <c r="T29" i="217"/>
  <c r="T34" i="217" s="1"/>
  <c r="F29" i="218"/>
  <c r="E29" i="218" s="1"/>
  <c r="F31" i="218"/>
  <c r="E31" i="218" s="1"/>
  <c r="F32" i="218"/>
  <c r="F33" i="218"/>
  <c r="E33" i="218" s="1"/>
  <c r="F34" i="218"/>
  <c r="E34" i="218" s="1"/>
  <c r="F28" i="218"/>
  <c r="E28" i="218"/>
  <c r="E35" i="218" s="1"/>
  <c r="F19" i="218"/>
  <c r="G19" i="218"/>
  <c r="G36" i="218" s="1"/>
  <c r="H19" i="218"/>
  <c r="H36" i="218" s="1"/>
  <c r="I19" i="218"/>
  <c r="I36" i="218" s="1"/>
  <c r="J19" i="218"/>
  <c r="J36" i="218" s="1"/>
  <c r="K19" i="218"/>
  <c r="K36" i="218" s="1"/>
  <c r="L19" i="218"/>
  <c r="L36" i="218" s="1"/>
  <c r="M19" i="218"/>
  <c r="M36" i="218" s="1"/>
  <c r="N19" i="218"/>
  <c r="N36" i="218" s="1"/>
  <c r="O19" i="218"/>
  <c r="O36" i="218" s="1"/>
  <c r="P19" i="218"/>
  <c r="P36" i="218" s="1"/>
  <c r="Q19" i="218"/>
  <c r="Q36" i="218" s="1"/>
  <c r="R19" i="218"/>
  <c r="R36" i="218" s="1"/>
  <c r="S19" i="218"/>
  <c r="S36" i="218" s="1"/>
  <c r="T19" i="218"/>
  <c r="T36" i="218" s="1"/>
  <c r="E19" i="218"/>
  <c r="E36" i="218" s="1"/>
  <c r="E18" i="218"/>
  <c r="F26" i="219"/>
  <c r="F27" i="219" s="1"/>
  <c r="D39" i="69" s="1"/>
  <c r="G26" i="219"/>
  <c r="G27" i="219" s="1"/>
  <c r="E39" i="69" s="1"/>
  <c r="H26" i="219"/>
  <c r="H27" i="219" s="1"/>
  <c r="F39" i="69" s="1"/>
  <c r="I26" i="219"/>
  <c r="I27" i="219" s="1"/>
  <c r="J26" i="219"/>
  <c r="J27" i="219" s="1"/>
  <c r="K26" i="219"/>
  <c r="K27" i="219" s="1"/>
  <c r="L26" i="219"/>
  <c r="L27" i="219" s="1"/>
  <c r="M26" i="219"/>
  <c r="M27" i="219" s="1"/>
  <c r="N26" i="219"/>
  <c r="N27" i="219" s="1"/>
  <c r="O26" i="219"/>
  <c r="O27" i="219" s="1"/>
  <c r="P26" i="219"/>
  <c r="P27" i="219" s="1"/>
  <c r="Q26" i="219"/>
  <c r="Q27" i="219" s="1"/>
  <c r="R26" i="219"/>
  <c r="R27" i="219" s="1"/>
  <c r="S26" i="219"/>
  <c r="S27" i="219" s="1"/>
  <c r="T26" i="219"/>
  <c r="T27" i="219" s="1"/>
  <c r="E24" i="219"/>
  <c r="E26" i="219" s="1"/>
  <c r="G19" i="219"/>
  <c r="H19" i="219"/>
  <c r="I19" i="219"/>
  <c r="J19" i="219"/>
  <c r="K19" i="219"/>
  <c r="L19" i="219"/>
  <c r="M19" i="219"/>
  <c r="N19" i="219"/>
  <c r="O19" i="219"/>
  <c r="P19" i="219"/>
  <c r="Q19" i="219"/>
  <c r="R19" i="219"/>
  <c r="S19" i="219"/>
  <c r="T19" i="219"/>
  <c r="F18" i="219"/>
  <c r="F17" i="219"/>
  <c r="F19" i="219" s="1"/>
  <c r="E18" i="219"/>
  <c r="E17" i="219"/>
  <c r="E19" i="219" s="1"/>
  <c r="M8" i="237" l="1"/>
  <c r="R8" i="239"/>
  <c r="E27" i="219"/>
  <c r="Q14" i="118"/>
  <c r="R14" i="239" s="1"/>
  <c r="O14" i="118"/>
  <c r="P14" i="237" s="1"/>
  <c r="M14" i="118"/>
  <c r="N14" i="237" s="1"/>
  <c r="K14" i="118"/>
  <c r="K14" i="237" s="1"/>
  <c r="I14" i="118"/>
  <c r="I14" i="239" s="1"/>
  <c r="G14" i="118"/>
  <c r="G14" i="237" s="1"/>
  <c r="F35" i="218"/>
  <c r="F36" i="218" s="1"/>
  <c r="D14" i="118" s="1"/>
  <c r="R14" i="118"/>
  <c r="S14" i="237" s="1"/>
  <c r="P14" i="118"/>
  <c r="Q14" i="239" s="1"/>
  <c r="N14" i="118"/>
  <c r="O14" i="237" s="1"/>
  <c r="L14" i="118"/>
  <c r="L14" i="239" s="1"/>
  <c r="J14" i="118"/>
  <c r="J14" i="239" s="1"/>
  <c r="H14" i="118"/>
  <c r="H14" i="237" s="1"/>
  <c r="R14" i="237"/>
  <c r="P14" i="239"/>
  <c r="N14" i="239"/>
  <c r="K14" i="239"/>
  <c r="I14" i="237"/>
  <c r="G14" i="239"/>
  <c r="E14" i="118"/>
  <c r="E37" i="69"/>
  <c r="L14" i="237"/>
  <c r="F14" i="118"/>
  <c r="F37" i="69"/>
  <c r="D37" i="69"/>
  <c r="D10" i="117"/>
  <c r="D10" i="237"/>
  <c r="C10" i="237" s="1"/>
  <c r="D12" i="117"/>
  <c r="C12" i="117" s="1"/>
  <c r="C10" i="118"/>
  <c r="T8" i="237"/>
  <c r="E10" i="117"/>
  <c r="E8" i="237"/>
  <c r="T8" i="239"/>
  <c r="D8" i="239" s="1"/>
  <c r="F10" i="117"/>
  <c r="F38" i="69"/>
  <c r="F8" i="23" s="1"/>
  <c r="D38" i="69"/>
  <c r="D8" i="23" s="1"/>
  <c r="E38" i="69"/>
  <c r="E8" i="23" s="1"/>
  <c r="D35" i="69"/>
  <c r="F27" i="227"/>
  <c r="G27" i="227"/>
  <c r="H27" i="227"/>
  <c r="I27" i="227"/>
  <c r="J27" i="227"/>
  <c r="K27" i="227"/>
  <c r="L27" i="227"/>
  <c r="M27" i="227"/>
  <c r="N27" i="227"/>
  <c r="O27" i="227"/>
  <c r="P27" i="227"/>
  <c r="Q27" i="227"/>
  <c r="R27" i="227"/>
  <c r="S27" i="227"/>
  <c r="T27" i="227"/>
  <c r="E27" i="227"/>
  <c r="E17" i="227"/>
  <c r="G22" i="220"/>
  <c r="E9" i="118" s="1"/>
  <c r="H22" i="220"/>
  <c r="F9" i="118" s="1"/>
  <c r="I22" i="220"/>
  <c r="G9" i="118" s="1"/>
  <c r="J22" i="220"/>
  <c r="H9" i="118" s="1"/>
  <c r="K22" i="220"/>
  <c r="I9" i="118" s="1"/>
  <c r="L22" i="220"/>
  <c r="J9" i="118" s="1"/>
  <c r="M22" i="220"/>
  <c r="K9" i="118" s="1"/>
  <c r="N22" i="220"/>
  <c r="L9" i="118" s="1"/>
  <c r="O22" i="220"/>
  <c r="M9" i="118" s="1"/>
  <c r="P22" i="220"/>
  <c r="N9" i="118" s="1"/>
  <c r="Q22" i="220"/>
  <c r="O9" i="118" s="1"/>
  <c r="R22" i="220"/>
  <c r="P9" i="118" s="1"/>
  <c r="S22" i="220"/>
  <c r="Q9" i="118" s="1"/>
  <c r="T22" i="220"/>
  <c r="R9" i="118" s="1"/>
  <c r="F19" i="220"/>
  <c r="F20" i="220"/>
  <c r="F21" i="220"/>
  <c r="F18" i="220"/>
  <c r="E19" i="220"/>
  <c r="E20" i="220"/>
  <c r="E21" i="220"/>
  <c r="E18" i="220"/>
  <c r="D8" i="237" l="1"/>
  <c r="S9" i="239"/>
  <c r="S9" i="237"/>
  <c r="Q9" i="239"/>
  <c r="Q9" i="237"/>
  <c r="O9" i="239"/>
  <c r="O9" i="237"/>
  <c r="L9" i="239"/>
  <c r="L9" i="237"/>
  <c r="J9" i="239"/>
  <c r="J9" i="237"/>
  <c r="H9" i="239"/>
  <c r="H9" i="237"/>
  <c r="F11" i="117"/>
  <c r="F9" i="237"/>
  <c r="E22" i="220"/>
  <c r="R9" i="239"/>
  <c r="R9" i="237"/>
  <c r="P9" i="239"/>
  <c r="P9" i="237"/>
  <c r="N9" i="239"/>
  <c r="N9" i="237"/>
  <c r="T9" i="237" s="1"/>
  <c r="K9" i="237"/>
  <c r="K9" i="239"/>
  <c r="I9" i="237"/>
  <c r="I9" i="239"/>
  <c r="G9" i="237"/>
  <c r="M9" i="237" s="1"/>
  <c r="G9" i="239"/>
  <c r="M9" i="239" s="1"/>
  <c r="E9" i="237"/>
  <c r="E11" i="117"/>
  <c r="H14" i="239"/>
  <c r="M14" i="239" s="1"/>
  <c r="Q14" i="237"/>
  <c r="J14" i="237"/>
  <c r="O14" i="239"/>
  <c r="T14" i="239" s="1"/>
  <c r="S14" i="239"/>
  <c r="C14" i="118"/>
  <c r="M14" i="237"/>
  <c r="T14" i="237"/>
  <c r="D16" i="117"/>
  <c r="D14" i="237"/>
  <c r="F16" i="117"/>
  <c r="F14" i="237"/>
  <c r="E16" i="117"/>
  <c r="E14" i="237"/>
  <c r="C10" i="117"/>
  <c r="C8" i="237"/>
  <c r="C8" i="23"/>
  <c r="C8" i="118"/>
  <c r="F22" i="220"/>
  <c r="D9" i="118" s="1"/>
  <c r="E40" i="225"/>
  <c r="E41" i="225"/>
  <c r="E39" i="225"/>
  <c r="F38" i="225"/>
  <c r="G38" i="225"/>
  <c r="H38" i="225"/>
  <c r="I38" i="225"/>
  <c r="J38" i="225"/>
  <c r="K38" i="225"/>
  <c r="L38" i="225"/>
  <c r="M38" i="225"/>
  <c r="N38" i="225"/>
  <c r="O38" i="225"/>
  <c r="P38" i="225"/>
  <c r="Q38" i="225"/>
  <c r="R38" i="225"/>
  <c r="S38" i="225"/>
  <c r="T38" i="225"/>
  <c r="E38" i="225"/>
  <c r="F51" i="225"/>
  <c r="G51" i="225"/>
  <c r="H51" i="225"/>
  <c r="I51" i="225"/>
  <c r="J51" i="225"/>
  <c r="K51" i="225"/>
  <c r="L51" i="225"/>
  <c r="M51" i="225"/>
  <c r="N51" i="225"/>
  <c r="O51" i="225"/>
  <c r="P51" i="225"/>
  <c r="Q51" i="225"/>
  <c r="R51" i="225"/>
  <c r="S51" i="225"/>
  <c r="T51" i="225"/>
  <c r="F46" i="225"/>
  <c r="G46" i="225"/>
  <c r="H46" i="225"/>
  <c r="I46" i="225"/>
  <c r="J46" i="225"/>
  <c r="K46" i="225"/>
  <c r="L46" i="225"/>
  <c r="M46" i="225"/>
  <c r="N46" i="225"/>
  <c r="O46" i="225"/>
  <c r="P46" i="225"/>
  <c r="Q46" i="225"/>
  <c r="R46" i="225"/>
  <c r="S46" i="225"/>
  <c r="T46" i="225"/>
  <c r="E46" i="225"/>
  <c r="F50" i="225"/>
  <c r="E50" i="225"/>
  <c r="F48" i="225"/>
  <c r="E48" i="225"/>
  <c r="F45" i="225"/>
  <c r="E45" i="225"/>
  <c r="F44" i="225"/>
  <c r="E44" i="225"/>
  <c r="F42" i="225"/>
  <c r="G42" i="225"/>
  <c r="H42" i="225"/>
  <c r="I42" i="225"/>
  <c r="J42" i="225"/>
  <c r="K42" i="225"/>
  <c r="L42" i="225"/>
  <c r="M42" i="225"/>
  <c r="N42" i="225"/>
  <c r="O42" i="225"/>
  <c r="P42" i="225"/>
  <c r="Q42" i="225"/>
  <c r="R42" i="225"/>
  <c r="S42" i="225"/>
  <c r="T42" i="225"/>
  <c r="E42" i="225"/>
  <c r="E51" i="225" s="1"/>
  <c r="F41" i="225"/>
  <c r="H40" i="225"/>
  <c r="F40" i="225"/>
  <c r="F39" i="225"/>
  <c r="G43" i="220"/>
  <c r="H43" i="220"/>
  <c r="I43" i="220"/>
  <c r="J43" i="220"/>
  <c r="K43" i="220"/>
  <c r="L43" i="220"/>
  <c r="M43" i="220"/>
  <c r="N43" i="220"/>
  <c r="O43" i="220"/>
  <c r="P43" i="220"/>
  <c r="Q43" i="220"/>
  <c r="R43" i="220"/>
  <c r="S43" i="220"/>
  <c r="T43" i="220"/>
  <c r="F42" i="220"/>
  <c r="E42" i="220" s="1"/>
  <c r="F41" i="220"/>
  <c r="E41" i="220" s="1"/>
  <c r="F40" i="220"/>
  <c r="F43" i="220" s="1"/>
  <c r="D5" i="118" l="1"/>
  <c r="F44" i="220"/>
  <c r="D40" i="69" s="1"/>
  <c r="R5" i="118"/>
  <c r="T44" i="220"/>
  <c r="P5" i="118"/>
  <c r="R44" i="220"/>
  <c r="N5" i="118"/>
  <c r="P44" i="220"/>
  <c r="L5" i="239"/>
  <c r="L5" i="118"/>
  <c r="L5" i="237" s="1"/>
  <c r="N44" i="220"/>
  <c r="J5" i="239"/>
  <c r="J5" i="118"/>
  <c r="J5" i="237" s="1"/>
  <c r="L44" i="220"/>
  <c r="H5" i="118"/>
  <c r="H5" i="237" s="1"/>
  <c r="H5" i="239"/>
  <c r="J44" i="220"/>
  <c r="F5" i="118"/>
  <c r="H44" i="220"/>
  <c r="F40" i="69" s="1"/>
  <c r="D11" i="117"/>
  <c r="C11" i="117" s="1"/>
  <c r="D9" i="237"/>
  <c r="C9" i="237" s="1"/>
  <c r="C9" i="118"/>
  <c r="T9" i="239"/>
  <c r="Q5" i="118"/>
  <c r="S44" i="220"/>
  <c r="O5" i="118"/>
  <c r="Q44" i="220"/>
  <c r="M5" i="118"/>
  <c r="O44" i="220"/>
  <c r="K5" i="239"/>
  <c r="K5" i="118"/>
  <c r="K5" i="237" s="1"/>
  <c r="M44" i="220"/>
  <c r="I5" i="239"/>
  <c r="I5" i="118"/>
  <c r="I5" i="237" s="1"/>
  <c r="K44" i="220"/>
  <c r="G5" i="118"/>
  <c r="G5" i="237" s="1"/>
  <c r="M5" i="237" s="1"/>
  <c r="I44" i="220"/>
  <c r="E5" i="118"/>
  <c r="G44" i="220"/>
  <c r="E40" i="69" s="1"/>
  <c r="D9" i="239"/>
  <c r="D14" i="239"/>
  <c r="C14" i="237"/>
  <c r="C16" i="117"/>
  <c r="E40" i="220"/>
  <c r="E43" i="220" s="1"/>
  <c r="E44" i="220" s="1"/>
  <c r="G29" i="216"/>
  <c r="H29" i="216"/>
  <c r="F36" i="69" s="1"/>
  <c r="F7" i="22" s="1"/>
  <c r="I29" i="216"/>
  <c r="G17" i="118" s="1"/>
  <c r="G17" i="237" s="1"/>
  <c r="J29" i="216"/>
  <c r="H17" i="118" s="1"/>
  <c r="H17" i="237" s="1"/>
  <c r="K29" i="216"/>
  <c r="I17" i="118" s="1"/>
  <c r="I17" i="237" s="1"/>
  <c r="L29" i="216"/>
  <c r="J17" i="118" s="1"/>
  <c r="J17" i="237" s="1"/>
  <c r="M29" i="216"/>
  <c r="K17" i="118" s="1"/>
  <c r="K17" i="237" s="1"/>
  <c r="N29" i="216"/>
  <c r="L17" i="118" s="1"/>
  <c r="L17" i="237" s="1"/>
  <c r="O29" i="216"/>
  <c r="M17" i="118" s="1"/>
  <c r="N17" i="237" s="1"/>
  <c r="P29" i="216"/>
  <c r="N17" i="118" s="1"/>
  <c r="O17" i="237" s="1"/>
  <c r="Q29" i="216"/>
  <c r="O17" i="118" s="1"/>
  <c r="P17" i="237" s="1"/>
  <c r="R29" i="216"/>
  <c r="P17" i="118" s="1"/>
  <c r="Q17" i="237" s="1"/>
  <c r="S29" i="216"/>
  <c r="Q17" i="118" s="1"/>
  <c r="R17" i="237" s="1"/>
  <c r="T29" i="216"/>
  <c r="R17" i="118" s="1"/>
  <c r="S17" i="237" s="1"/>
  <c r="F18" i="216"/>
  <c r="E18" i="216" s="1"/>
  <c r="E19" i="216"/>
  <c r="F17" i="216"/>
  <c r="F29" i="216" s="1"/>
  <c r="D36" i="69" s="1"/>
  <c r="D7" i="22" s="1"/>
  <c r="F32" i="203"/>
  <c r="G32" i="203"/>
  <c r="H32" i="203"/>
  <c r="I32" i="203"/>
  <c r="J32" i="203"/>
  <c r="K32" i="203"/>
  <c r="L32" i="203"/>
  <c r="M32" i="203"/>
  <c r="N32" i="203"/>
  <c r="O32" i="203"/>
  <c r="P32" i="203"/>
  <c r="Q32" i="203"/>
  <c r="R32" i="203"/>
  <c r="S32" i="203"/>
  <c r="T32" i="203"/>
  <c r="H15" i="203"/>
  <c r="E18" i="203"/>
  <c r="E19" i="203"/>
  <c r="E23" i="203"/>
  <c r="E32" i="203" s="1"/>
  <c r="E15" i="203"/>
  <c r="E7" i="117" l="1"/>
  <c r="E5" i="237"/>
  <c r="N5" i="239"/>
  <c r="N5" i="237"/>
  <c r="P5" i="239"/>
  <c r="P5" i="237"/>
  <c r="R5" i="239"/>
  <c r="R5" i="237"/>
  <c r="F5" i="237"/>
  <c r="F7" i="117"/>
  <c r="M5" i="239"/>
  <c r="D9" i="23"/>
  <c r="D6" i="22"/>
  <c r="E9" i="23"/>
  <c r="E6" i="22"/>
  <c r="F9" i="23"/>
  <c r="F6" i="22"/>
  <c r="O5" i="239"/>
  <c r="O5" i="237"/>
  <c r="Q5" i="239"/>
  <c r="Q5" i="237"/>
  <c r="S5" i="239"/>
  <c r="S5" i="237"/>
  <c r="D7" i="117"/>
  <c r="D5" i="237"/>
  <c r="C5" i="237" s="1"/>
  <c r="C5" i="118"/>
  <c r="E17" i="216"/>
  <c r="E29" i="216" s="1"/>
  <c r="T17" i="237"/>
  <c r="M17" i="237"/>
  <c r="E17" i="118"/>
  <c r="E36" i="69"/>
  <c r="F17" i="118"/>
  <c r="F22" i="69"/>
  <c r="D17" i="118"/>
  <c r="D22" i="69"/>
  <c r="E90" i="235"/>
  <c r="E93" i="235" s="1"/>
  <c r="E87" i="235"/>
  <c r="F93" i="235"/>
  <c r="G93" i="235"/>
  <c r="H93" i="235"/>
  <c r="I93" i="235"/>
  <c r="J93" i="235"/>
  <c r="K93" i="235"/>
  <c r="L93" i="235"/>
  <c r="M93" i="235"/>
  <c r="N93" i="235"/>
  <c r="O93" i="235"/>
  <c r="P93" i="235"/>
  <c r="Q93" i="235"/>
  <c r="R93" i="235"/>
  <c r="S93" i="235"/>
  <c r="T93" i="235"/>
  <c r="T70" i="235"/>
  <c r="F70" i="235"/>
  <c r="G70" i="235"/>
  <c r="H70" i="235"/>
  <c r="I70" i="235"/>
  <c r="J70" i="235"/>
  <c r="K70" i="235"/>
  <c r="L70" i="235"/>
  <c r="M70" i="235"/>
  <c r="N70" i="235"/>
  <c r="O70" i="235"/>
  <c r="P70" i="235"/>
  <c r="Q70" i="235"/>
  <c r="R70" i="235"/>
  <c r="S70" i="235"/>
  <c r="E61" i="235"/>
  <c r="E70" i="235" s="1"/>
  <c r="E26" i="235"/>
  <c r="E25" i="235"/>
  <c r="F29" i="235"/>
  <c r="G29" i="235"/>
  <c r="H29" i="235"/>
  <c r="I29" i="235"/>
  <c r="J29" i="235"/>
  <c r="K29" i="235"/>
  <c r="L29" i="235"/>
  <c r="M29" i="235"/>
  <c r="N29" i="235"/>
  <c r="O29" i="235"/>
  <c r="P29" i="235"/>
  <c r="Q29" i="235"/>
  <c r="R29" i="235"/>
  <c r="S29" i="235"/>
  <c r="T29" i="235"/>
  <c r="E29" i="235"/>
  <c r="F59" i="233"/>
  <c r="G59" i="233"/>
  <c r="H59" i="233"/>
  <c r="I59" i="233"/>
  <c r="J59" i="233"/>
  <c r="K59" i="233"/>
  <c r="L59" i="233"/>
  <c r="M59" i="233"/>
  <c r="N59" i="233"/>
  <c r="O59" i="233"/>
  <c r="P59" i="233"/>
  <c r="Q59" i="233"/>
  <c r="R59" i="233"/>
  <c r="S59" i="233"/>
  <c r="T59" i="233"/>
  <c r="E59" i="233"/>
  <c r="F45" i="233"/>
  <c r="F81" i="233" s="1"/>
  <c r="D10" i="69" s="1"/>
  <c r="G45" i="233"/>
  <c r="H45" i="233"/>
  <c r="I45" i="233"/>
  <c r="J45" i="233"/>
  <c r="K45" i="233"/>
  <c r="L45" i="233"/>
  <c r="M45" i="233"/>
  <c r="N45" i="233"/>
  <c r="O45" i="233"/>
  <c r="P45" i="233"/>
  <c r="Q45" i="233"/>
  <c r="R45" i="233"/>
  <c r="S45" i="233"/>
  <c r="T45" i="233"/>
  <c r="E37" i="233"/>
  <c r="E42" i="233"/>
  <c r="E30" i="233"/>
  <c r="E23" i="225"/>
  <c r="E26" i="225"/>
  <c r="E17" i="225"/>
  <c r="E21" i="224"/>
  <c r="E24" i="224"/>
  <c r="E29" i="224"/>
  <c r="E34" i="224"/>
  <c r="E40" i="224"/>
  <c r="E43" i="224"/>
  <c r="E47" i="224"/>
  <c r="E50" i="224"/>
  <c r="E54" i="224"/>
  <c r="E58" i="224"/>
  <c r="E62" i="224"/>
  <c r="E18" i="224"/>
  <c r="F66" i="224"/>
  <c r="G66" i="224"/>
  <c r="H66" i="224"/>
  <c r="I66" i="224"/>
  <c r="J66" i="224"/>
  <c r="K66" i="224"/>
  <c r="M66" i="224"/>
  <c r="N66" i="224"/>
  <c r="O66" i="224"/>
  <c r="P66" i="224"/>
  <c r="Q66" i="224"/>
  <c r="R66" i="224"/>
  <c r="S66" i="224"/>
  <c r="T66" i="224"/>
  <c r="E66" i="224"/>
  <c r="L62" i="224"/>
  <c r="L66" i="224" s="1"/>
  <c r="H29" i="224"/>
  <c r="H21" i="224"/>
  <c r="T81" i="233" l="1"/>
  <c r="R15" i="118"/>
  <c r="S81" i="233"/>
  <c r="Q15" i="118"/>
  <c r="Q81" i="233"/>
  <c r="O15" i="118"/>
  <c r="O81" i="233"/>
  <c r="M15" i="118"/>
  <c r="M81" i="233"/>
  <c r="K15" i="118"/>
  <c r="K15" i="239" s="1"/>
  <c r="K81" i="233"/>
  <c r="I15" i="118"/>
  <c r="I15" i="239" s="1"/>
  <c r="I81" i="233"/>
  <c r="G15" i="118"/>
  <c r="G15" i="239" s="1"/>
  <c r="G81" i="233"/>
  <c r="E10" i="69" s="1"/>
  <c r="E15" i="118"/>
  <c r="R81" i="233"/>
  <c r="P15" i="118"/>
  <c r="P81" i="233"/>
  <c r="N15" i="118"/>
  <c r="N81" i="233"/>
  <c r="L15" i="118"/>
  <c r="L15" i="239" s="1"/>
  <c r="L81" i="233"/>
  <c r="J15" i="118"/>
  <c r="J15" i="239" s="1"/>
  <c r="J81" i="233"/>
  <c r="H15" i="118"/>
  <c r="H15" i="239" s="1"/>
  <c r="H81" i="233"/>
  <c r="F10" i="69" s="1"/>
  <c r="F10" i="22" s="1"/>
  <c r="F15" i="22" s="1"/>
  <c r="F15" i="118"/>
  <c r="C9" i="23"/>
  <c r="C7" i="117"/>
  <c r="T5" i="237"/>
  <c r="C6" i="22"/>
  <c r="T5" i="239"/>
  <c r="D5" i="239" s="1"/>
  <c r="E7" i="23"/>
  <c r="E7" i="22"/>
  <c r="C7" i="22" s="1"/>
  <c r="E19" i="117"/>
  <c r="E17" i="237"/>
  <c r="F19" i="117"/>
  <c r="F17" i="237"/>
  <c r="F7" i="23"/>
  <c r="F12" i="22"/>
  <c r="D19" i="117"/>
  <c r="C19" i="117" s="1"/>
  <c r="D17" i="237"/>
  <c r="C17" i="118"/>
  <c r="D12" i="22"/>
  <c r="C12" i="22" s="1"/>
  <c r="D7" i="23"/>
  <c r="C7" i="23" s="1"/>
  <c r="E96" i="235"/>
  <c r="S96" i="235"/>
  <c r="Q96" i="235"/>
  <c r="O96" i="235"/>
  <c r="M96" i="235"/>
  <c r="K96" i="235"/>
  <c r="I96" i="235"/>
  <c r="G96" i="235"/>
  <c r="E12" i="69" s="1"/>
  <c r="E10" i="22" s="1"/>
  <c r="T96" i="235"/>
  <c r="R96" i="235"/>
  <c r="P96" i="235"/>
  <c r="N96" i="235"/>
  <c r="L96" i="235"/>
  <c r="J96" i="235"/>
  <c r="H96" i="235"/>
  <c r="F12" i="69" s="1"/>
  <c r="F96" i="235"/>
  <c r="E45" i="233"/>
  <c r="E81" i="233" s="1"/>
  <c r="C49" i="69"/>
  <c r="F50" i="69" l="1"/>
  <c r="F6" i="23"/>
  <c r="F11" i="23" s="1"/>
  <c r="D12" i="69"/>
  <c r="D15" i="118"/>
  <c r="D18" i="118" s="1"/>
  <c r="D23" i="118" s="1"/>
  <c r="E15" i="22"/>
  <c r="C17" i="237"/>
  <c r="D17" i="239"/>
  <c r="E6" i="23"/>
  <c r="E11" i="23" s="1"/>
  <c r="E15" i="237"/>
  <c r="E18" i="237" s="1"/>
  <c r="E23" i="237" s="1"/>
  <c r="D17" i="117"/>
  <c r="D50" i="69"/>
  <c r="E50" i="69"/>
  <c r="E17" i="117"/>
  <c r="E20" i="117" s="1"/>
  <c r="I15" i="237"/>
  <c r="I18" i="237" s="1"/>
  <c r="I23" i="237" s="1"/>
  <c r="I18" i="118"/>
  <c r="I23" i="118" s="1"/>
  <c r="N18" i="239"/>
  <c r="N15" i="237"/>
  <c r="M18" i="118"/>
  <c r="M23" i="118" s="1"/>
  <c r="R18" i="239"/>
  <c r="R15" i="237"/>
  <c r="R18" i="237" s="1"/>
  <c r="R23" i="237" s="1"/>
  <c r="Q18" i="118"/>
  <c r="Q23" i="118" s="1"/>
  <c r="D15" i="237"/>
  <c r="H18" i="239"/>
  <c r="H15" i="237"/>
  <c r="H18" i="237" s="1"/>
  <c r="H23" i="237" s="1"/>
  <c r="H18" i="118"/>
  <c r="H23" i="118" s="1"/>
  <c r="L18" i="239"/>
  <c r="L15" i="237"/>
  <c r="L18" i="237" s="1"/>
  <c r="L23" i="237" s="1"/>
  <c r="L18" i="118"/>
  <c r="L23" i="118" s="1"/>
  <c r="Q18" i="239"/>
  <c r="Q15" i="237"/>
  <c r="Q18" i="237" s="1"/>
  <c r="Q23" i="237" s="1"/>
  <c r="P18" i="118"/>
  <c r="P23" i="118" s="1"/>
  <c r="G15" i="237"/>
  <c r="G18" i="239"/>
  <c r="G23" i="239" s="1"/>
  <c r="G18" i="118"/>
  <c r="G23" i="118" s="1"/>
  <c r="K15" i="237"/>
  <c r="K18" i="237" s="1"/>
  <c r="K23" i="237" s="1"/>
  <c r="K18" i="239"/>
  <c r="K18" i="118"/>
  <c r="K23" i="118" s="1"/>
  <c r="P15" i="237"/>
  <c r="P18" i="237" s="1"/>
  <c r="P23" i="237" s="1"/>
  <c r="O18" i="118"/>
  <c r="O23" i="118" s="1"/>
  <c r="F17" i="117"/>
  <c r="F20" i="117" s="1"/>
  <c r="F15" i="237"/>
  <c r="F18" i="237" s="1"/>
  <c r="F23" i="237" s="1"/>
  <c r="F18" i="118"/>
  <c r="F23" i="118" s="1"/>
  <c r="J18" i="239"/>
  <c r="J15" i="237"/>
  <c r="J18" i="237" s="1"/>
  <c r="J23" i="237" s="1"/>
  <c r="J18" i="118"/>
  <c r="J23" i="118" s="1"/>
  <c r="O18" i="239"/>
  <c r="O15" i="237"/>
  <c r="O18" i="237" s="1"/>
  <c r="O23" i="237" s="1"/>
  <c r="N18" i="118"/>
  <c r="N23" i="118" s="1"/>
  <c r="S18" i="239"/>
  <c r="S15" i="237"/>
  <c r="S18" i="237" s="1"/>
  <c r="S23" i="237" s="1"/>
  <c r="R18" i="118"/>
  <c r="R23" i="118" s="1"/>
  <c r="J10" i="49"/>
  <c r="J9" i="49"/>
  <c r="J8" i="49"/>
  <c r="J7" i="49"/>
  <c r="J6" i="49"/>
  <c r="I16" i="6"/>
  <c r="I15" i="6"/>
  <c r="D10" i="22" l="1"/>
  <c r="D6" i="23"/>
  <c r="E18" i="118"/>
  <c r="E23" i="118" s="1"/>
  <c r="C15" i="118"/>
  <c r="C18" i="118" s="1"/>
  <c r="C23" i="118" s="1"/>
  <c r="C17" i="117"/>
  <c r="C20" i="117" s="1"/>
  <c r="D20" i="117"/>
  <c r="M15" i="239"/>
  <c r="I18" i="239"/>
  <c r="T15" i="239"/>
  <c r="T18" i="239" s="1"/>
  <c r="P18" i="239"/>
  <c r="M15" i="237"/>
  <c r="M18" i="237" s="1"/>
  <c r="M23" i="237" s="1"/>
  <c r="G18" i="237"/>
  <c r="G23" i="237" s="1"/>
  <c r="C15" i="237"/>
  <c r="C18" i="237" s="1"/>
  <c r="C23" i="237" s="1"/>
  <c r="D18" i="237"/>
  <c r="D23" i="237" s="1"/>
  <c r="T15" i="237"/>
  <c r="T18" i="237" s="1"/>
  <c r="T23" i="237" s="1"/>
  <c r="N18" i="237"/>
  <c r="N23" i="237" s="1"/>
  <c r="C11" i="239"/>
  <c r="D15" i="239" l="1"/>
  <c r="C6" i="23"/>
  <c r="C11" i="23" s="1"/>
  <c r="D11" i="23"/>
  <c r="D15" i="22"/>
  <c r="C10" i="22"/>
  <c r="C15" i="22" s="1"/>
  <c r="D18" i="239"/>
  <c r="M18" i="239"/>
  <c r="C10" i="239"/>
  <c r="C9" i="239"/>
  <c r="R20" i="239" l="1"/>
  <c r="R23" i="239" s="1"/>
  <c r="P20" i="239"/>
  <c r="P23" i="239" s="1"/>
  <c r="N20" i="239"/>
  <c r="N23" i="239" s="1"/>
  <c r="K20" i="239"/>
  <c r="K23" i="239" s="1"/>
  <c r="I20" i="239"/>
  <c r="I23" i="239" s="1"/>
  <c r="E20" i="239"/>
  <c r="E23" i="239" s="1"/>
  <c r="S20" i="239"/>
  <c r="S23" i="239" s="1"/>
  <c r="Q20" i="239"/>
  <c r="Q23" i="239" s="1"/>
  <c r="O20" i="239"/>
  <c r="O23" i="239" s="1"/>
  <c r="L20" i="239"/>
  <c r="L23" i="239" s="1"/>
  <c r="J20" i="239"/>
  <c r="J23" i="239" s="1"/>
  <c r="H20" i="239"/>
  <c r="C45" i="69"/>
  <c r="C41" i="69"/>
  <c r="C31" i="69"/>
  <c r="C15" i="69"/>
  <c r="C24" i="69"/>
  <c r="C47" i="69"/>
  <c r="C48" i="69"/>
  <c r="M20" i="239" l="1"/>
  <c r="H23" i="239"/>
  <c r="T20" i="239"/>
  <c r="T23" i="239" s="1"/>
  <c r="C32" i="69"/>
  <c r="C20" i="69"/>
  <c r="C11" i="69"/>
  <c r="C18" i="69"/>
  <c r="C26" i="69"/>
  <c r="C28" i="69"/>
  <c r="C25" i="69"/>
  <c r="C23" i="69"/>
  <c r="C19" i="69"/>
  <c r="C27" i="69"/>
  <c r="C7" i="69"/>
  <c r="D20" i="239" l="1"/>
  <c r="M23" i="239"/>
  <c r="C6" i="239"/>
  <c r="C34" i="69"/>
  <c r="C42" i="69"/>
  <c r="C46" i="69"/>
  <c r="D23" i="239" l="1"/>
  <c r="C20" i="239"/>
  <c r="C7" i="239"/>
  <c r="C13" i="239" l="1"/>
  <c r="C17" i="239"/>
  <c r="C35" i="69" l="1"/>
  <c r="C6" i="69"/>
  <c r="C14" i="239" l="1"/>
  <c r="C5" i="239"/>
  <c r="C37" i="69"/>
  <c r="C21" i="69"/>
  <c r="C36" i="69" l="1"/>
  <c r="C40" i="69"/>
  <c r="C15" i="239" l="1"/>
  <c r="C8" i="239"/>
  <c r="C16" i="69" l="1"/>
  <c r="C13" i="69"/>
  <c r="C14" i="69"/>
  <c r="C10" i="69"/>
  <c r="C12" i="69"/>
  <c r="C9" i="69"/>
  <c r="C8" i="69" l="1"/>
  <c r="C44" i="69"/>
  <c r="C30" i="69"/>
  <c r="C43" i="69" l="1"/>
  <c r="C16" i="239" l="1"/>
  <c r="C17" i="69" l="1"/>
  <c r="C29" i="69" l="1"/>
  <c r="C38" i="69"/>
  <c r="C33" i="69"/>
  <c r="E25" i="117"/>
  <c r="F25" i="117"/>
  <c r="C22" i="69"/>
  <c r="C12" i="239" l="1"/>
  <c r="C18" i="239" s="1"/>
  <c r="C23" i="239" s="1"/>
  <c r="C39" i="69" l="1"/>
  <c r="C50" i="69" s="1"/>
  <c r="D25" i="117" l="1"/>
  <c r="C25" i="117"/>
</calcChain>
</file>

<file path=xl/sharedStrings.xml><?xml version="1.0" encoding="utf-8"?>
<sst xmlns="http://schemas.openxmlformats.org/spreadsheetml/2006/main" count="5174" uniqueCount="2404">
  <si>
    <t>ลำดับ</t>
  </si>
  <si>
    <t>งบประมาณ</t>
  </si>
  <si>
    <t>กลุ่มวัย</t>
  </si>
  <si>
    <t>บันทึกข้อความ</t>
  </si>
  <si>
    <t>เรียน  นายแพทย์สาธารณสุขจังหวัดจันทบุรี</t>
  </si>
  <si>
    <t>รวม</t>
  </si>
  <si>
    <t>(บาท)</t>
  </si>
  <si>
    <t>แหล่งอื่น ๆ (ระบุ...)</t>
  </si>
  <si>
    <t>ผู้รับผิดชอบ</t>
  </si>
  <si>
    <t>แหล่งงบประมาณ</t>
  </si>
  <si>
    <t>เกณฑ์การจัดลำดับความสำคัญ</t>
  </si>
  <si>
    <t>รวมงบประมาณ</t>
  </si>
  <si>
    <t>ยุทธศาสตร์ (E : 4)</t>
  </si>
  <si>
    <t>จำแนกตามยุทธศาสตร์  4 Excellence</t>
  </si>
  <si>
    <t>Service Excellence (บริการเป็นเลิศ)</t>
  </si>
  <si>
    <t>People Excellence (บุคลากรเป็นเลิศ)</t>
  </si>
  <si>
    <t>Governance Excellence (บริหารเป็นเลิศด้วยธรรมาภิบาล)</t>
  </si>
  <si>
    <t>จำแนกตามภารกิจพื้นฐาน</t>
  </si>
  <si>
    <t>ภารกิจพื้นฐาน</t>
  </si>
  <si>
    <t>บริหารจัดการ</t>
  </si>
  <si>
    <t>บริการ</t>
  </si>
  <si>
    <t>3.1 บริการส่งเสริมป้องกัน</t>
  </si>
  <si>
    <t>3.2 บริการควบคุมป้องกันโรค</t>
  </si>
  <si>
    <t>เป้าหมาย / จำนวน</t>
  </si>
  <si>
    <t>ระยะเวลาดำเนินการ</t>
  </si>
  <si>
    <t>(ระบุเดือน)</t>
  </si>
  <si>
    <t>ยุทธศาสตร์ 4  Excellence</t>
  </si>
  <si>
    <t>(     ) 4.Govermance Excellence</t>
  </si>
  <si>
    <t>(     ) 1.บริหารจัดการ</t>
  </si>
  <si>
    <t xml:space="preserve">                   (     ) 2.Service Excellence</t>
  </si>
  <si>
    <t xml:space="preserve">                (     ) 3.Peole Excellence</t>
  </si>
  <si>
    <t>กิจกรรมหลักโครงการ (B)</t>
  </si>
  <si>
    <t>วัตถุประสงค์/ผลสัมฤทธิ์รวมของโครงการ  (   )</t>
  </si>
  <si>
    <t>เกณฑ์ชี้วัดความสำเร็จของโครงการ (   )</t>
  </si>
  <si>
    <t>(     ) 1.P P&amp;P Excellence</t>
  </si>
  <si>
    <t>วิสัยทัศน์</t>
  </si>
  <si>
    <t>:</t>
  </si>
  <si>
    <t>เข็มมุ่ง</t>
  </si>
  <si>
    <t>ค่านิยม</t>
  </si>
  <si>
    <t>2) กลุ่มโรคติดต่อ</t>
  </si>
  <si>
    <t>3)กลุ่มโรคไม่ติดต่อ</t>
  </si>
  <si>
    <t>Promotion Previntion &amp; Protection Excellence (ส่งเสริมสุขภาพ  ป้องกันโรค และคุ้มครองผู้บริโภคเป็นเลิศ)</t>
  </si>
  <si>
    <t>วิชาการ / พัฒนาศักยภาพบุคลากร</t>
  </si>
  <si>
    <t>3.3 บริการคุ้มครองผู้บริโภค</t>
  </si>
  <si>
    <t>3.4 บริการรักษาพยาบาล</t>
  </si>
  <si>
    <t>3.5 บริการฟื้นฟูสภาพ</t>
  </si>
  <si>
    <t>จำแนกตามโครงการ</t>
  </si>
  <si>
    <t>โครงการ (A)</t>
  </si>
  <si>
    <t>แผนงาน (15)</t>
  </si>
  <si>
    <t>(     ) 2. วิชาการ/พัฒนาศักยภาพบุคลากร</t>
  </si>
  <si>
    <t>(     ) 3.1บริการส่งเสริมป้องกัน</t>
  </si>
  <si>
    <t>(     ) 3.2บริการควบคุมป้องกันโรค</t>
  </si>
  <si>
    <t>(     ) 3.4บริการรักษาพยาบาล</t>
  </si>
  <si>
    <t>(     ) 3.5บริการฟื้นฟูสภาพ</t>
  </si>
  <si>
    <t>(     ) 3.3บริการคุ้มครองผู้บริโภค</t>
  </si>
  <si>
    <t>A1</t>
  </si>
  <si>
    <t>A2</t>
  </si>
  <si>
    <t>A3</t>
  </si>
  <si>
    <t>A4</t>
  </si>
  <si>
    <t>A5</t>
  </si>
  <si>
    <t>โครงการพัฒนาคุณภาพชีวิตระดับอำเภอ(พชอ.)</t>
  </si>
  <si>
    <t>A6</t>
  </si>
  <si>
    <t>โครงการพัฒนาระบบการตอบโต้ภาวะฉุกเฉินและภัยสุขภาพ</t>
  </si>
  <si>
    <t>A7</t>
  </si>
  <si>
    <t>A8</t>
  </si>
  <si>
    <t>A9</t>
  </si>
  <si>
    <t>A10</t>
  </si>
  <si>
    <t>โครงการคุ้มครองผู้บริโภคด้านผลิตภัณฑ์สุขภาพและบริการสุขภาพ</t>
  </si>
  <si>
    <t>A11</t>
  </si>
  <si>
    <t>โครงการบริหารจัดการสิ่งแวดล้อม</t>
  </si>
  <si>
    <t>A12</t>
  </si>
  <si>
    <t>A13</t>
  </si>
  <si>
    <t>โครงการพัฒนาระบบการแพทย์ปฐมภูมิ</t>
  </si>
  <si>
    <t>A14</t>
  </si>
  <si>
    <t>โครงการพัฒนาระบบบริการสุขภาพ สาขาโรคไม่ติดต่อเรื้อรัง</t>
  </si>
  <si>
    <t>A15</t>
  </si>
  <si>
    <t>โครงการป้องกันและควบคุมการดื้อยาต้านจุลชีพ และการใช้ยาอย่างสมเหตุสมผล</t>
  </si>
  <si>
    <t>A16</t>
  </si>
  <si>
    <t>โครงการพัฒนาศูนย์ความเป็นเลิศทางการแพทย์</t>
  </si>
  <si>
    <t>A17</t>
  </si>
  <si>
    <t>โครงการพัฒนาระบบบริการสุขภาพสาขาทารกแรกเกิด</t>
  </si>
  <si>
    <t>A18</t>
  </si>
  <si>
    <t>A19</t>
  </si>
  <si>
    <t>โครงการพัฒนาระบบบริการการแพทย์แผนไทยฯ</t>
  </si>
  <si>
    <t>A20</t>
  </si>
  <si>
    <t>โครงการพัฒนาระบบบริการสุขภาพสาขาสุขภาพจิตและจิตเวช</t>
  </si>
  <si>
    <t>A21</t>
  </si>
  <si>
    <t>โครงการพัฒนาระบบบริการการสุขภาพ 5 สาขาหลัก</t>
  </si>
  <si>
    <t>A22</t>
  </si>
  <si>
    <t>โครงการพัฒนาระบบบริการสุขภาพ สาขาโรคหัวใจ</t>
  </si>
  <si>
    <t>A23</t>
  </si>
  <si>
    <t>โครงการพัฒนาระบบบริการสุขภาพ สาขาโรคมะเร็ง</t>
  </si>
  <si>
    <t>A24</t>
  </si>
  <si>
    <t>โครงการพัฒนาระบบบริการสุขภาพ สาขาโรคไต</t>
  </si>
  <si>
    <t>A25</t>
  </si>
  <si>
    <t>โครงการพัฒนาระบบบริการสุขภาพ สาขาจักษุวิทยา</t>
  </si>
  <si>
    <t>A26</t>
  </si>
  <si>
    <t>โครงการพัฒนาระบบบริการสุขภาพ สาขาปลูกถ่ายอวัยวะ</t>
  </si>
  <si>
    <t>A27</t>
  </si>
  <si>
    <t>โครงการพัฒนาระบบบริการบำบัดรักษาผู้ป่วยยาเสพติด</t>
  </si>
  <si>
    <t>A28</t>
  </si>
  <si>
    <t>A29</t>
  </si>
  <si>
    <t xml:space="preserve"> โครงการพัฒนาระบบบริการ One day surgery</t>
  </si>
  <si>
    <t>A30</t>
  </si>
  <si>
    <t>A31</t>
  </si>
  <si>
    <t>โครงการพัฒนาระบบการแพทย์ฉุกเฉินครบวงจรและระบบการส่งต่อ</t>
  </si>
  <si>
    <t>A32</t>
  </si>
  <si>
    <t>A33</t>
  </si>
  <si>
    <t>A34</t>
  </si>
  <si>
    <t>โครงการพัฒนาการท่องเที่ยวเชิงสุขภาพและการแพทย์</t>
  </si>
  <si>
    <t>A35</t>
  </si>
  <si>
    <t>โครงการผลิตและพัฒนากำลังคนด้านสุขภาพสู่ความเป็นมืออาชีพ</t>
  </si>
  <si>
    <t>A36</t>
  </si>
  <si>
    <t>A37</t>
  </si>
  <si>
    <t>A38</t>
  </si>
  <si>
    <t>A39</t>
  </si>
  <si>
    <t>โครงการพัฒนาองค์กรคุณภาพ</t>
  </si>
  <si>
    <t>A40</t>
  </si>
  <si>
    <t>A41</t>
  </si>
  <si>
    <t>A42</t>
  </si>
  <si>
    <t>โครงการลดความเหลื่อมล้ำของ 3 กองทุน</t>
  </si>
  <si>
    <t>โครงการบริหารจัดการด้านการเงินการคลัง</t>
  </si>
  <si>
    <t>โครงการปรับโครงสร้างและพัฒนากฎหมายสุขภาพ</t>
  </si>
  <si>
    <t xml:space="preserve">            1)ปัญหาสาธารณสุขที่สำคัญของแต่ละกลุ่มวัย</t>
  </si>
  <si>
    <t>โรค/ประเด็นปัญหา</t>
  </si>
  <si>
    <t>ข้อมูลสนับสนุน / สถานการณ์</t>
  </si>
  <si>
    <t xml:space="preserve">ขนาดของปัญหา         </t>
  </si>
  <si>
    <t>ความรุนแรงของปัญหา</t>
  </si>
  <si>
    <t>การสูญเสียทางเศรษฐกิจ</t>
  </si>
  <si>
    <t>ความเป็นไปได้ในการแก้ไขปัญหา</t>
  </si>
  <si>
    <t>ความร่วมมือของชุมชน</t>
  </si>
  <si>
    <t>คะแนนรวม</t>
  </si>
  <si>
    <t>1.กลุ่มสตรีและเด็กปฐมวัย</t>
  </si>
  <si>
    <t>3.กลุ่มวัยทำงาน</t>
  </si>
  <si>
    <t>โรค</t>
  </si>
  <si>
    <t>ประเด็นปัญหา</t>
  </si>
  <si>
    <t>การควบคุมวัณโรคยังไม่เป็นไปตามเป้าหมาย และพบผู้ป่วยวัณโรคดื้อยา(MDR) เพิ่มขึ้นต่อเนื่องทุกปี</t>
  </si>
  <si>
    <t xml:space="preserve">เป็นพื้นที่เสี่ยงการระบาดโรคไข้เลือดออก และมีปัจจัยเอื้อต่อการแพร่กระจายโรคสูง </t>
  </si>
  <si>
    <t>เป็นพื้นที่มีความเสี่ยงต่อการเกิดโรคพิษสุนัขบ้า ระดับ B และความร่วมมือ ของภาคีเครือข่ายยังไม่เข้มแข็ง</t>
  </si>
  <si>
    <t>โรคไข้หวัดใหญ่</t>
  </si>
  <si>
    <t>เบาหวาน</t>
  </si>
  <si>
    <t>ความดันโลหิตสูง</t>
  </si>
  <si>
    <t>พัฒนาศักยภาพบุคลากรและทีมงาน</t>
  </si>
  <si>
    <t>วัตถุประสงค์/ผลสัมฤทธิ์รวมของโครงการ  ( 1  )</t>
  </si>
  <si>
    <t>งบสำรองเพื่อบริหารจัดการ/แก้ไขปัญหาและสนับสนุนนโยบาย</t>
  </si>
  <si>
    <t>1 : การพัฒนาคุณภาพชีวิตคนไทยทุกกลุ่มวัย(ด้านสุขภาพ)</t>
  </si>
  <si>
    <t xml:space="preserve">2:  การพัฒนาคุณภาพชีวิตระดับอำเภอ </t>
  </si>
  <si>
    <t>3 : การป้องกันควบคุมโรคและลดปัจจัยเสี่ยงด้านสุขภาพ</t>
  </si>
  <si>
    <t>4 : การบริหารจัดการสิ่งแวดล้อม</t>
  </si>
  <si>
    <t>5 : การพัฒนาระบบการแพทย์ปฐมภูมิ</t>
  </si>
  <si>
    <t>6 : การพัฒนาระบบบริการสุขภาพ (Service Plan)</t>
  </si>
  <si>
    <t>7 : การพัฒนาระบบบริการแพทย์ฉุกเฉินครบวงจรและระบบการส่งต่อ</t>
  </si>
  <si>
    <t>10  : การพัฒนาระบบบริหารจัดการกำลังคนด้านสุขภาพ</t>
  </si>
  <si>
    <t>11 : การพัฒนาระบบธรรมาภิบาลและองค์กรคุณภาพ</t>
  </si>
  <si>
    <t>12 : การพัฒนาระบบข้อมูลสารสนเทศด้านสุขภาพ</t>
  </si>
  <si>
    <t>13 : การบริหารจัดการด้านการเงินการคลังสุขภาพ</t>
  </si>
  <si>
    <t>14 : การพัฒนางานวิจัย และนวัตกรรมด้านสุขภาพ</t>
  </si>
  <si>
    <t>พัฒนาระบบบริหารจัดการกองทุนสุขภาพ</t>
  </si>
  <si>
    <t>จัดบริการและสนับสนุนการดำเนินงานด้านอาหารปลอดภัย</t>
  </si>
  <si>
    <t>พัฒนาคุณภาพและรูปแบบการจัดการด้านคุ้มครองผู้บริโภคฯ</t>
  </si>
  <si>
    <t>พัฒนากลไกการบริหารจัดการส่งเสริมและเสริมสร้างความเข้มแข็งและการมีส่วนร่วมของภาคีเครือข่าย</t>
  </si>
  <si>
    <t>จัดตั้งและดำเนินการคณะกรรมการขับเคลื่อนRDU</t>
  </si>
  <si>
    <t>พัฒนาระบบสารสนเทศการจัดเก็บข้อมูล</t>
  </si>
  <si>
    <t xml:space="preserve">พัฒนาศูนย์ประสานการส่งต่อ </t>
  </si>
  <si>
    <t>พัฒนาระบบกลไกการบริหารจัดการระบบส่งต่อ</t>
  </si>
  <si>
    <t>พัฒนาระบบบริการสุขภาพตาม SERVICE  PLAN และเกณฑ์การประเมิน</t>
  </si>
  <si>
    <t>สร้างความเข้มแข็งของการบริหารและนโยบายของรัฐเพื่อการขับเคลื่อนพื้นที่ฐานรากอย่างยั่งยืน</t>
  </si>
  <si>
    <t>พัฒนาวัตถุดิบสมุนไพรยกระดับมูลค่าผลผลิตให้กับเกษตรกร</t>
  </si>
  <si>
    <t>ขยายช่องทางการใช้ประโยชน์ เพิ่มมูลค่าและการตลาด</t>
  </si>
  <si>
    <t>ส่งเสริมการใช้สมุนไพร่ในระบบบริการ</t>
  </si>
  <si>
    <t>การประเมินตนเอง และปรับปรุง พัฒนากระบวนการปฏิบัติตามเกณฑ์</t>
  </si>
  <si>
    <t xml:space="preserve">พัฒนาระบบบริหารจัดการด้านยาและเวชภัณฑ์ที่มิใช่ยา </t>
  </si>
  <si>
    <t>พัฒนานโยบายและยุทธศาสตร์สุขภาพ</t>
  </si>
  <si>
    <t xml:space="preserve">พัฒนาระบบบริหารจัดการทรัพยากรด้านสุขภาพ และบริหารทั่วไป </t>
  </si>
  <si>
    <t>พัฒนาเครือข่ายและศักยภาพบุคลากรด้านการเงินการคลัง</t>
  </si>
  <si>
    <t>การสร้างเครือข่ายนักวิจัยและทีมนำด้านงานวิจัยและการจัดการความรู้</t>
  </si>
  <si>
    <t>การสนับสนุนให้เกิดผลงานวิจัยและการนำผลงานวิจัยไปใช้ประโยชน์</t>
  </si>
  <si>
    <t>การพัฒนาระบบฐานข้อมูลงานวิจัยและการเผยแพร่ผลงานผ่านระบบดิจิทัล</t>
  </si>
  <si>
    <t>วางแผนการบังคับใช้กฏหมาย</t>
  </si>
  <si>
    <t>การพัฒนาความรู้ในการบังคับใช้กฏหมาย</t>
  </si>
  <si>
    <t>การสร้างเครือข่ายการบังคับใช้กฏหมาย</t>
  </si>
  <si>
    <t xml:space="preserve"> แผนปฏิบัติการพัฒนาสุขภาพ ของสำนักงานสาธารณสุขจังหวัดจันทบุรี</t>
  </si>
  <si>
    <t>กลุ่มงานพัฒนายุทธศาสตร์สาธารณสุข</t>
  </si>
  <si>
    <t>สำนักงานสาธารณสุขจังหวัดจันทบุรี</t>
  </si>
  <si>
    <t>E-mail : Yuth_chant@hotmail.com</t>
  </si>
  <si>
    <r>
      <rPr>
        <b/>
        <sz val="19"/>
        <rFont val="TH SarabunIT๙"/>
        <family val="2"/>
      </rPr>
      <t xml:space="preserve">ที่ </t>
    </r>
    <r>
      <rPr>
        <sz val="16"/>
        <rFont val="TH SarabunIT๙"/>
        <family val="2"/>
      </rPr>
      <t>จบ003.002/.............................................</t>
    </r>
  </si>
  <si>
    <r>
      <rPr>
        <b/>
        <sz val="19"/>
        <rFont val="TH SarabunIT๙"/>
        <family val="2"/>
      </rPr>
      <t>วันที่</t>
    </r>
    <r>
      <rPr>
        <sz val="20"/>
        <rFont val="TH SarabunIT๙"/>
        <family val="2"/>
      </rPr>
      <t>..........................................................</t>
    </r>
  </si>
  <si>
    <t>ทิศทางยุทธศาสตร์การพัฒนาสุขภาพจังหวัดจันทบุรี ระยะ 20 ปี พ.ศ. 2560 - 2579</t>
  </si>
  <si>
    <t>จันทบุรีเป็นสังคมสุขภาวะ ประชาชน ชุมชนพึ่งตนเองทางสุขภาพได้อย่างเหมาะสม</t>
  </si>
  <si>
    <t>ซื่อสัตย์  สามัคคี  มีวินัย ใจบริการ ทำงานเป็นทึม</t>
  </si>
  <si>
    <t xml:space="preserve">ประเด็นยุทธศาสตร์ </t>
  </si>
  <si>
    <t>1) การเสริมสร้างการมีสุขภาพดี ของประชาชนแบบมีส่วนร่วมจากภาคีทุกภาคส่วน</t>
  </si>
  <si>
    <t xml:space="preserve">2) การสร้างชุมชนพึ่งตนเองทางสุขภาพด้วยหลักปรัชญาของเศรษฐกิจพอเพียง </t>
  </si>
  <si>
    <t xml:space="preserve">3) การพัฒนาจังหวัดสู่เมืองบริการสุขภาพอาเซียน   </t>
  </si>
  <si>
    <t xml:space="preserve">4) การพัฒนาสถานบริการสุขภาพให้มีคุณภาพ และระบบบริการที่เป็นเลิศ    </t>
  </si>
  <si>
    <t>5) การสร้างสรรค์องค์ความรู้ นวัตกรรมทางสุขภาพ และ ระบบข้อมูลสารสนเทศสุขภาพ</t>
  </si>
  <si>
    <t>6) การพัฒนาระบบบริหารจัดการ บุคลากร และการสร้างสุขในการทำงาน</t>
  </si>
  <si>
    <t>เป้าประสงค์</t>
  </si>
  <si>
    <r>
      <t>1)</t>
    </r>
    <r>
      <rPr>
        <b/>
        <sz val="7"/>
        <rFont val="Times New Roman"/>
        <family val="1"/>
      </rPr>
      <t xml:space="preserve">         </t>
    </r>
    <r>
      <rPr>
        <b/>
        <sz val="16"/>
        <rFont val="TH SarabunPSK"/>
        <family val="2"/>
      </rPr>
      <t>ประชาชนมีสุขภาพดี ปัญหาสุขภาพที่สำคัญของทุกพื้นที่ลดลงอย่างเป็นรูปธรรม</t>
    </r>
  </si>
  <si>
    <r>
      <t>2)</t>
    </r>
    <r>
      <rPr>
        <b/>
        <sz val="7"/>
        <rFont val="Times New Roman"/>
        <family val="1"/>
      </rPr>
      <t xml:space="preserve">         </t>
    </r>
    <r>
      <rPr>
        <b/>
        <sz val="16"/>
        <rFont val="TH SarabunPSK"/>
        <family val="2"/>
      </rPr>
      <t>ชุมชนมีระบบการจัดการสุขภาพที่สามารถจัดการสุขภาพของตนเองให้สำเร็จได้อย่างเป็นรูปธรรม</t>
    </r>
  </si>
  <si>
    <r>
      <t>3)</t>
    </r>
    <r>
      <rPr>
        <b/>
        <sz val="7"/>
        <rFont val="Times New Roman"/>
        <family val="1"/>
      </rPr>
      <t xml:space="preserve">         </t>
    </r>
    <r>
      <rPr>
        <b/>
        <sz val="16"/>
        <rFont val="TH SarabunPSK"/>
        <family val="2"/>
      </rPr>
      <t>ระบบบริการสุขภาพบูรณาการ  เชื่อมโยงไร้รอยต่อ  และการจัดการสาธารณสุขชายแดนเป็นไปตามมาตรฐานสากล</t>
    </r>
  </si>
  <si>
    <r>
      <t>4)</t>
    </r>
    <r>
      <rPr>
        <b/>
        <sz val="7"/>
        <rFont val="Times New Roman"/>
        <family val="1"/>
      </rPr>
      <t xml:space="preserve">         </t>
    </r>
    <r>
      <rPr>
        <b/>
        <sz val="16"/>
        <rFont val="TH SarabunPSK"/>
        <family val="2"/>
      </rPr>
      <t>สถานบริการสุขภาพทุกระดับมีคุณภาพ  ตามเกณฑ์มาตรฐาน  ปรับตัวได้อย่างเหมาะสมพร้อมรับสถานการณ์  การพัฒนาระบบสุขภาพเกิดคุณค่าต่อผู้ใช้บริการ</t>
    </r>
  </si>
  <si>
    <r>
      <t>5)</t>
    </r>
    <r>
      <rPr>
        <b/>
        <sz val="7"/>
        <rFont val="Times New Roman"/>
        <family val="1"/>
      </rPr>
      <t xml:space="preserve">         </t>
    </r>
    <r>
      <rPr>
        <b/>
        <sz val="16"/>
        <rFont val="TH SarabunPSK"/>
        <family val="2"/>
      </rPr>
      <t>ผู้รับบริการเชื่อมั่นและวางใจในระบบบริการสุขภาพบริการสุขภาพเพิ่มมูลค่าต่อการพัฒนาจังหวัด</t>
    </r>
  </si>
  <si>
    <t>งบประมาณรายไตรมาส (บาท)</t>
  </si>
  <si>
    <t>กรม สป.</t>
  </si>
  <si>
    <t>กรมวิชาการ</t>
  </si>
  <si>
    <t>อื่นระบุ</t>
  </si>
  <si>
    <t>ไตรมาส1</t>
  </si>
  <si>
    <t>ไตรมาส2</t>
  </si>
  <si>
    <t>ไตรมาส3</t>
  </si>
  <si>
    <t>ไตรมาส4</t>
  </si>
  <si>
    <t>ตค.</t>
  </si>
  <si>
    <t>พย.</t>
  </si>
  <si>
    <t>ธค.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</si>
  <si>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</si>
  <si>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</si>
  <si>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</si>
  <si>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</si>
  <si>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</si>
  <si>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</si>
  <si>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</si>
  <si>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</si>
  <si>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กย.</t>
  </si>
  <si>
    <t xml:space="preserve"> </t>
  </si>
  <si>
    <t>กลุ่มงานนิติการ</t>
  </si>
  <si>
    <t>แหล่งอื่น ๆ</t>
  </si>
  <si>
    <t>หมายเหตุ</t>
  </si>
  <si>
    <t>กลุ่มงานบริหารทั่วไป</t>
  </si>
  <si>
    <t>กลุ่มงานประกันสุขภาพ</t>
  </si>
  <si>
    <t>กลุ่มงานพัฒนาคุณภาพฯ</t>
  </si>
  <si>
    <t>กลุ่มงานส่งเสริมสุขภาพ</t>
  </si>
  <si>
    <t>กลุ่มงานควบคุมโรคติดต่อ</t>
  </si>
  <si>
    <t>กลุ่มงานทันตสาธารณสุข</t>
  </si>
  <si>
    <t>กลุ่มงานควบคุมโรคไม่ติดต่อ</t>
  </si>
  <si>
    <t>กลุ่มงานทรัพยากรบุคคล</t>
  </si>
  <si>
    <t>กลุ่มงานพัฒนาแพทย์แผนไทยและการแพทย์ทางเลือก</t>
  </si>
  <si>
    <t>รวม 14 กลุ่มงาน/งาน</t>
  </si>
  <si>
    <t>งบประมาณในภาพรวมจังหวัด</t>
  </si>
  <si>
    <t xml:space="preserve"> -งบประมาณตามรายการสนับสนุน</t>
  </si>
  <si>
    <t>กลุ่มงานต่าง  สสจ.จันทบุรี</t>
  </si>
  <si>
    <t>สำรองเพื่อสนับสนุน/เร่งรัดนโยบาย</t>
  </si>
  <si>
    <t>รวมทั้งสิ้น</t>
  </si>
  <si>
    <t>กลุ่มงานคุ้มครองผู้บริโภค</t>
  </si>
  <si>
    <t>กลุ่มงานอนามัยสิ่งแวดล้อม</t>
  </si>
  <si>
    <t>กลุ่มงาน/งาน</t>
  </si>
  <si>
    <t>กรมวิชากร</t>
  </si>
  <si>
    <r>
      <t xml:space="preserve">ส่วนราชการ  </t>
    </r>
    <r>
      <rPr>
        <sz val="16"/>
        <rFont val="TH SarabunIT๙"/>
        <family val="2"/>
      </rPr>
      <t xml:space="preserve"> กลุ่มงานพัฒนายุทธศาสตร์สาธารณสุข   สำนักงานสาธารณสุขจังหวัดจันทบุรี  โทร. 039 311 166  </t>
    </r>
  </si>
  <si>
    <r>
      <t>6)</t>
    </r>
    <r>
      <rPr>
        <b/>
        <sz val="7"/>
        <rFont val="Times New Roman"/>
        <family val="1"/>
      </rPr>
      <t xml:space="preserve">         </t>
    </r>
    <r>
      <rPr>
        <b/>
        <sz val="16"/>
        <rFont val="TH SarabunPSK"/>
        <family val="2"/>
      </rPr>
      <t>กลไกการขับเคลื่อนนโยบายและยุทธศาสตร์  มีองค์ความรู้ นวัตกรรมทางสุขภาพ และระบบข้อมูลสารสนเทศสุขภาพเป็นปัจจุบัน สามารถรองรับระบบบริการ และระบบบริหาร</t>
    </r>
  </si>
  <si>
    <t xml:space="preserve">      ทั้งในระดับพื้นที่ จังหวัด และเขตสุขภาพ</t>
  </si>
  <si>
    <t>ภาคผนวก</t>
  </si>
  <si>
    <t xml:space="preserve">6.กลุ่มงานคุ้มครองผู้บริโภคและเภสัชสาธารณสุข  7.กลุ่มงานประกันสุขภาพ   8.กลุ่มงานพัฒนาบุคลากรและรูปแบบบริการ   9. กลุ่มงานทันตสาธารณสุข   10. กลุ่มงานบริหารทรัพยากบุคคล   11. กลุ่มงานอนามัยสิ่งแวดล้อม </t>
  </si>
  <si>
    <t xml:space="preserve">       </t>
  </si>
  <si>
    <r>
      <t>7)</t>
    </r>
    <r>
      <rPr>
        <b/>
        <sz val="7"/>
        <rFont val="Times New Roman"/>
        <family val="1"/>
      </rPr>
      <t xml:space="preserve">         </t>
    </r>
    <r>
      <rPr>
        <b/>
        <sz val="16"/>
        <rFont val="TH SarabunPSK"/>
        <family val="2"/>
      </rPr>
      <t xml:space="preserve">บุคลากรทางการแพทย์ และทีมสาธารณสุขมีสมรรถนะสูงมีความสุขและเป็นต้นแบบ คนสุขภาพดีวัฒนธรรมองค์กรที่เข้มแข็ง </t>
    </r>
  </si>
  <si>
    <t>ประชาชนสุขภาพดี  ระบบสุขภาพมีความเป็นเลิศ  ชุมชนพึ่งตนเองทางสุขภาพได้ พร้อมสู่เมืองบริการสุขภาพอาเซียน  และเมืองสุขภาวะที่ยั่งยืน</t>
  </si>
  <si>
    <t xml:space="preserve">  นักวิชาการสาธารณสุขชำนาญการพิเศษ</t>
  </si>
  <si>
    <t>A 1 โครงการพัฒนาและสร้างเสริมศักยภาพคนไทยทุกกลุ่มวัย</t>
  </si>
  <si>
    <t>C3ผู้สูงอายุมีสุขภาพดี ลดป่วย และป้องกันผู้ป่วยเรื้อรังเข้าสู่ภาวะLTC(Healthy aging)</t>
  </si>
  <si>
    <t>A 2 โครงการพัฒนาความรอบรู้ด้านสุขภาพของประชากร</t>
  </si>
  <si>
    <t>C4ประชาชนมีความรู้ด้านสุขภาพและสามารถกลั่นกรอง  ประเมิน และตัดสินใจที่จะปรับเปลี่ยนพฤติกรรมในด้านสุขภาพตนเองได้อย่างเหมาะสม</t>
  </si>
  <si>
    <t>พัฒนาองค์ความรู้และเสริมสร้างความรอบรู้ด้านสุขภาพให้แก่ประชาชนทุกกลุ่มวัยในการตัดสินใจด้านสุขภาพ และประเมินตนเองด้านสุขภาพได้</t>
  </si>
  <si>
    <t>พัฒนาระบบการสื่อสารความเสี่ยงให้รวดเร็วและทันสมัย</t>
  </si>
  <si>
    <t>A 3 โครงการพัฒนาคุณภาพชีวิตระดับอำเภอ(พชอ.)</t>
  </si>
  <si>
    <t>A4 โครงการพัฒนาระบบการตอบโต้ภาวะฉุกเฉินและภัยสุขภาพ</t>
  </si>
  <si>
    <t>C8 อัตราป่วย/อัตราตาย โรคไม่ติดต่อที่เป็นปัญหาลดลง</t>
  </si>
  <si>
    <t>นำเทคโนโลยีสารสนเทศมาสนับสนุนด้านการบริการระบบสุขภาพให้เกิดประสิทธิภาพและจัดการปัญหาด้านสุขภาวะของโรคที่เกิดกับประชากรในพื้นที่</t>
  </si>
  <si>
    <t>A 6 โครงการคุ้มครองผู้บริโภคด้านผลิตภัณฑ์สุขภาพและบริการสุขภาพ</t>
  </si>
  <si>
    <t>จัดบริการ สนับสนุนและส่งเสริมการดำเนินงานคุ้มครองผู้บริโภคด้านผลิตภัณฑ์สุขภาพและบริการสุขภาพ</t>
  </si>
  <si>
    <t>เสริมสร้างความเข้มแข็งและการมีส่วนร่วมของภาคีเครือข่ายเพื่อเสริมสร้างความรอบรู้สุขภาพเพื่อให้ผู้บริโภคสามารถเลือกซื้อผลิตภัณฑ์สุขภาพ/อาหารอย่างมีเหตุผล</t>
  </si>
  <si>
    <t>A8  โครงการพัฒนาระบบการแพทย์ปฐมภูมิ</t>
  </si>
  <si>
    <t>พัฒนาศักยภาพ สนับสนุนและส่งเสริมให้อสค.แสดงบทบาทและทำหน้าที่ดูแลสุขภาพของสมาชิกในครอบครัว</t>
  </si>
  <si>
    <t>สร้างความร่วมมือกับภาคีเครือข่ายเพื่อเสริมสร้างให้ประชาชน/ผู้ป่วยมีความรอบรู้ด้านสุขภาพ สามารถวิเคราะห์ ประเมินตนเองและดูแลสุขภาพตนเอง ได้</t>
  </si>
  <si>
    <t>พัฒนาระบบบริการ ระบบข้อมูลและการสื่อสารความเสี่ยงโดยการนำเทคโนโลยี/ดิจิทัลมาใช้เพื่อช่วยให้ประชาชนเข้าถึงบริการได้รวดเร็ว</t>
  </si>
  <si>
    <t>พัฒนากลไกการบริหารจัดการและพัฒนาคุณภาพและรูปแบบบริการให้เชื่อมโยงสอดคล้องกับกลุ่มเป้าหมาย</t>
  </si>
  <si>
    <t>พัฒนาศักยภาพ/ความเชี่ยวชาญของบุคลากร</t>
  </si>
  <si>
    <t>พัฒนาศักยภาพในการดูแลผู้ป่วยระยะสุดท้ายแบบผสมผสานการแพทย์แผนไทย</t>
  </si>
  <si>
    <t>สนับสนุนการคิด/ผลิตนวตกรรมด้านสุขภาพ จากสมุนไพรในชุมชน</t>
  </si>
  <si>
    <t>พัฒนาช่องทางการติดต่อสื่อสารเพื่ออำนวยความสะดวกแก่ผู้ประสงค์บริจาค</t>
  </si>
  <si>
    <t>บูรณาการกับหน่วยงานหรือเครือข่ายที่จัดกิจกรรมในพื้นที่</t>
  </si>
  <si>
    <t>ประชาสัมพันธ์เชิงรุกทุกรูปแบบ</t>
  </si>
  <si>
    <t>เสริมสร้างความรอบรู้ด้านสุขภาพและความเข็มแข็งทางอารมณ์เพื่อให้เด็กและเยาวชนสามารถตัดสินใจ และป้องกันปัจจัยเสี่ยงด้านสุขภาพได้</t>
  </si>
  <si>
    <t>8 : การพัฒนาตามโครงการพระราชดำริ โครงการเฉลิมพรเกียรติ และพื้นที่เฉพาะ</t>
  </si>
  <si>
    <t>สร้างความร่วมมือกับอปท/ชุมชนเพื่อส่งเสริมการจัดบริการทางการแพทย์แผนไทยในจุด/สถานที่ท่องเที่ยว</t>
  </si>
  <si>
    <t>9 :  อุตสาหกรรมการแพทย์ครบวงจร การท่องเที่ยวเชิงสุขภาพ ความงาม และแพทย์แผนไทย</t>
  </si>
  <si>
    <t>พัฒนากลไกการบริหารจัดการทรัพยากรบุคคลให้มีประสิทธิภาพ</t>
  </si>
  <si>
    <t>พัฒนาแนวทาง กระบวนการและมาตรฐานงานด้านบริหารทรัพยากรบุคคล</t>
  </si>
  <si>
    <t>พัฒนาระบบข้อมูลด้านการบริหารทรัพยากรบุคคลให้มีประสิทธิภาพและทันสมัย</t>
  </si>
  <si>
    <t>พัฒนาคุณภาพบริหารจัดการของหน่วยงานตามกระบวนการและเกณฑ์ที่กำหนด</t>
  </si>
  <si>
    <t>ส่งเสริมค่านิยม และวัฒนธรรมในองค์กร</t>
  </si>
  <si>
    <t>พัฒนาคุณภาพชีวิตในการทำงานระบบค่าตอบแทน สิทธิประโยชน์ แรงจูงใจในการทำงานและความก้าวหน้าในอาชีพ</t>
  </si>
  <si>
    <t>15 : การปรับโครงสร้างและการพัฒนากฏหมายด้านสุขภาพ</t>
  </si>
  <si>
    <t>C64การบริหารจัดการทรัพยากรด้านสุขภาพมีประสิทธิภาพ</t>
  </si>
  <si>
    <t>บูรณาการสร้างการรับรู้และการมีส่วนร่วมของอปท.ในการจัดการน้ำเสียในชุมชน</t>
  </si>
  <si>
    <t>A7 โครงการบริหารจัดการสิ่งแวดล้อม</t>
  </si>
  <si>
    <t>โครงการพัฒนาและสร้างศักยภาพคนไทยทุกกลุ่มวัย</t>
  </si>
  <si>
    <t>โครงการพัฒนาความรอบรู้ด้านสุขภาพของประชากร</t>
  </si>
  <si>
    <t>โครงการควบคุมโรคและภัยสุขภาพ</t>
  </si>
  <si>
    <t>โครงการพัฒนาระบบบริการโรคติดต่อ โรคอุบัติใหม่และโรคอุบัติซ้ำ</t>
  </si>
  <si>
    <t xml:space="preserve">โครงการดูแลผู้ป่วยระยะสุดท้ายแบบประคับประคองและการดูแลผู้ป่วยกึ่งเฉียบพลัน </t>
  </si>
  <si>
    <t>โครงการการบริบาลฟื้นสภาพระยะกลาง(Intermediate Care; IMC)</t>
  </si>
  <si>
    <t>โครงการพระราชดำริ โครงการเฉลิมพระเกียรติ และโครงการพื้นที่เฉพาะ</t>
  </si>
  <si>
    <t>โครงการกัญชาทางการแพทย์</t>
  </si>
  <si>
    <t>โครงการบริหารจัดการกำลังด้านสุขภาพ</t>
  </si>
  <si>
    <t xml:space="preserve">โครงการประเมินคุณธรรมความโปร่งใส </t>
  </si>
  <si>
    <t>โครงการ Happy MOPH กระทรวงสาธารณสุข กระทรวงแห่งความสุข</t>
  </si>
  <si>
    <t xml:space="preserve">โครงการพัฒนาระบบข้อมูลข่าวสารเทคโนโลยีสุขภาพแห่งชาติ </t>
  </si>
  <si>
    <t xml:space="preserve">โครงการ Smart  Hospital </t>
  </si>
  <si>
    <t>โครงการพัฒนางานวิจัย/นวัตกรรมผลิตภัณฑ์สุขภาพและเทคโนโลยีทางการแพทย์</t>
  </si>
  <si>
    <t>โครงการบริหารจัดการพื้นฐาน</t>
  </si>
  <si>
    <t>…</t>
  </si>
  <si>
    <t>โครงการ (41+1)</t>
  </si>
  <si>
    <r>
      <t>C</t>
    </r>
    <r>
      <rPr>
        <sz val="16"/>
        <color rgb="FFFF0000"/>
        <rFont val="TH SarabunPSK"/>
        <family val="2"/>
      </rPr>
      <t>5</t>
    </r>
    <r>
      <rPr>
        <sz val="16"/>
        <rFont val="TH SarabunPSK"/>
        <family val="2"/>
      </rPr>
      <t>พัฒนาคุณภาพชีวิตของประชาชนในพื้นที่ให้ดีขึ้น โดยหลักการ "พื้นที่เป็นฐาน  ประชาชนเป็นศูนย์กลาง"</t>
    </r>
  </si>
  <si>
    <t>C6มี ระบบปฏิบัติการภาวะฉุกเฉินที่สามารถรับมือภาวะฉุกเฉินทางสาธารณสุขที่เกิดจากโรคและภัยสุขภาพได้</t>
  </si>
  <si>
    <t>A5 โครงการควบคุมโรคและภัยสุขภาพ</t>
  </si>
  <si>
    <t>C7 ผู้ป่วยโรคไม่ติดต่อรายใหม่ลดลงและผู้ป่วยโรคไม่ติดต่อเรื้อรัง สามารถดูแลตนเองได้ดี และไม่เสียชีวิตก่อนวัยอันควร</t>
  </si>
  <si>
    <t>C9ประชาชนสามารถเข้าถึงข้อมูลสุขภาพ(PHR)ได้ทุกที่ทุกเวลาโดยการใช้เครื่องคอมพิวเตอร์ Tablet หรือ อุปกรณ์ Smart Devices</t>
  </si>
  <si>
    <t>C10มีกลไกการบริหารจัดการโรคติดต่อที่มีประสิทธิภาพเทียบเท่ามาตรฐานสากล</t>
  </si>
  <si>
    <t>พัฒนากลไกการบริหารจัดการด้านงานอาชีวอนามัยและสิ่งแวดล้อม รวมทั้งการใช้สารเคมีและนำเทคโนโลยีดิจิทัลมาสนับสนุนการดำเนินงานในพื้นที่</t>
  </si>
  <si>
    <t>C16ประชาชนทุกครได้รับบริการทุกที่ทั้งในหน่วยบริการและในชุมชนโดยทีมหมอครอบครัว  เพื่อให้มีสุขภาพแข็งแรง  สามารถดูแลตนเองและครอบครัวเบื้องต้นเมื่อมีอาการเจ็บป่วยได้อย่างเหมาะสม</t>
  </si>
  <si>
    <t>C17 อปท/ภาคีเครือข่ายสามารถจัดบริการด้านสุขภาพที่สอดคล้องกับวิถีชุมชนได้</t>
  </si>
  <si>
    <r>
      <t>C</t>
    </r>
    <r>
      <rPr>
        <sz val="16"/>
        <color rgb="FFFF0000"/>
        <rFont val="TH SarabunPSK"/>
        <family val="2"/>
      </rPr>
      <t>18</t>
    </r>
    <r>
      <rPr>
        <sz val="16"/>
        <rFont val="TH SarabunPSK"/>
        <family val="2"/>
      </rPr>
      <t>คนในครอบครัวมีความรู้และทำหน้าที่ดูแลสุขภาพครอบครัวของตนเองได้อย่างเหมาะสม</t>
    </r>
  </si>
  <si>
    <t>จัดตั้ง/พัฒนาคลินิกการให้บริการกัญชาทางการแพทย์</t>
  </si>
  <si>
    <t>เสริมสร้างความรู้ความเข้าใจเกี่ยวกับการใช้กัญชาทางการแพทย์แก่ประชาชนทั่วไป</t>
  </si>
  <si>
    <t>การบังคับใช้กฏหมาย</t>
  </si>
  <si>
    <t>A 42 โครงการบริหารจัดการพื้นฐาน</t>
  </si>
  <si>
    <t>พัฒนาและยกระดับบริการ 4 สาขาหลัก ทุกระดับ เพื่อลดการส่งต่อนอกเขต</t>
  </si>
  <si>
    <t>กง.ส่งเสริม</t>
  </si>
  <si>
    <t>6 เดือนแรก</t>
  </si>
  <si>
    <t>6 เดือนหลัง</t>
  </si>
  <si>
    <t>สารบัญ</t>
  </si>
  <si>
    <t>หน้า</t>
  </si>
  <si>
    <t>40-43</t>
  </si>
  <si>
    <t>89-92</t>
  </si>
  <si>
    <t>ทิศทางยุทธศาสตร์การพัฒนาสุขภาพจังหวัดจันทบุรี ระยะ 20 ปี พ.ศ. 2560 - 2579............................................................................................................................................................................</t>
  </si>
  <si>
    <t>1.ปัญหาสาธารณสุขที่สำคัญของแต่ละกลุ่มวัย....................................................................................................................................................................................................................</t>
  </si>
  <si>
    <t>2.กลุ่มโรคติดต่อ............................................................................................................................................................................................................................................................</t>
  </si>
  <si>
    <t>3.กลุ่มโรคไม่ติดต่อ.........................................................................................................................................................................................................................................................</t>
  </si>
  <si>
    <t>1 : การพัฒนาคุณภาพชีวิตคนไทยทุกกลุ่มวัย(ด้านสุขภาพ).................................................................................................................................................................................................</t>
  </si>
  <si>
    <t>2:  การพัฒนาคุณภาพชีวิตระดับอำเภอ ..........................................................................................................................................................................................................................</t>
  </si>
  <si>
    <t>3 : การป้องกันควบคุมโรคและลดปัจจัยเสี่ยงด้านสุขภาพ...................................................................................................................................................................................................</t>
  </si>
  <si>
    <t>4 : การบริหารจัดการสิ่งแวดล้อม.....................................................................................................................................................................................................................................</t>
  </si>
  <si>
    <t>5 : การพัฒนาระบบการแพทย์ปฐมภูมิ.............................................................................................................................................................................................................................</t>
  </si>
  <si>
    <t>6 : การพัฒนาระบบบริการสุขภาพ (Service Plan)..........................................................................................................................................................................................................</t>
  </si>
  <si>
    <t>7 : การพัฒนาระบบบริการแพทย์ฉุกเฉินครบวงจรและระบบการส่งต่อ................................................................................................................................................................................</t>
  </si>
  <si>
    <t>8 : การพัฒนาตามโครงการพระราชดำริ โครงการเฉลิมพรเกียรติ และพื้นที่เฉพาะ...............................................................................................................................................................</t>
  </si>
  <si>
    <t>9 :  อุตสาหกรรมการแพทย์ครบวงจร การท่องเที่ยวเชิงสุขภาพ ความงาม และแพทย์แผนไทย..............................................................................................................................................</t>
  </si>
  <si>
    <t>10  : การพัฒนาระบบบริหารจัดการกำลังคนด้านสุขภาพ..................................................................................................................................................................................................</t>
  </si>
  <si>
    <t>11 : การพัฒนาระบบธรรมาภิบาลและองค์กรคุณภาพ......................................................................................................................................................................................................</t>
  </si>
  <si>
    <t>12 : การพัฒนาระบบข้อมูลสารสนเทศด้านสุขภาพ............................................................................................................................................................................................................</t>
  </si>
  <si>
    <t>13 : การบริหารจัดการด้านการเงินการคลังสุขภาพ............................................................................................................................................................................................................</t>
  </si>
  <si>
    <t>14 : การพัฒนางานวิจัย และนวัตกรรมด้านสุขภาพ..........................................................................................................................................................................................................</t>
  </si>
  <si>
    <t>15 : การปรับโครงสร้างและการพัฒนากฏหมายด้านสุขภาพ...............................................................................................................................................................................................</t>
  </si>
  <si>
    <t>+1  โครงการบริหารจัดการพื้นฐาน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</si>
  <si>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</si>
  <si>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ประจำปีงบประมาณ  2564</t>
  </si>
  <si>
    <r>
      <rPr>
        <b/>
        <sz val="19"/>
        <rFont val="TH SarabunIT๙"/>
        <family val="2"/>
      </rPr>
      <t>เรื่อง</t>
    </r>
    <r>
      <rPr>
        <sz val="16"/>
        <rFont val="TH SarabunIT๙"/>
        <family val="2"/>
      </rPr>
      <t xml:space="preserve"> ขออนุมัติแผนปฏิบัติการตามยุทธศาสตร์การพัฒนาสุขภาพ ประจำปี 2564  ของสำนักงานสาธารณสุขจังหวัดจันทบุรี</t>
    </r>
  </si>
  <si>
    <t xml:space="preserve">สำนักงานสาธารณสุขจังหวัดจันทบุรี   โดยกลุ่มงาน 13 กลุ่มงาน/งาน ได้แก่  1.กลุ่มงานบริหารทั่วไป  2.กลุ่มงานพัฒนายุทธศาสตร์สาธารณสุข  3.กลุ่มงานส่งเสริมสุขภาพ  4.กลุ่มงานควบคุมโรคติดต่อ 5.กลุ่มงานนิติการ </t>
  </si>
  <si>
    <t>12.กลุ่มงานควบคุมโรคไม่ติดต่อ  13.กลุ่มงานพัฒนาแพทย์แผนไทยและการแพทย์ทางเลือก  ได้ร่วมกันจัดทำแผนปฏิบัติการพัฒนาสุขภาพ ประจำปีงบประมาณ 2563   เสร็จเรียบร้อยแล้ว รายละเอียดตามเอกสารที่แนบมาพร้อมนี้</t>
  </si>
  <si>
    <t xml:space="preserve">จึงเรียนมาเพื่อโปรดพิจารณา หากเห็นชอบโปรดลงนามอนุมัติแผนปฏิบัติการพัฒนสุขภาพของสำนักงานสาธารณสุขจังหวัดจันทุบรี  ปีงบประมาณ 2564  เพื่อดำเนินการต่อไป  </t>
  </si>
  <si>
    <t xml:space="preserve">  (นางอัญชณา  กนกวิจิตร)</t>
  </si>
  <si>
    <t>การจัดลำดับความสำคัญของปัญหาสาธารณสุข จังหวัดจันทบุรี ปีงบประมาณ 2564</t>
  </si>
  <si>
    <t>1.อัตราตายมารดาเกินค่าเป้าหมาย พบมารดาตายจากการฆ่าตัวตาย 1 ราย อัตรา 28.86 ต่อแสนการเกิดมีชีพ (เป้าหมายไม่เกิน 17/แสนการเกิดมีชีพ)</t>
  </si>
  <si>
    <t xml:space="preserve">2.หญิงตั้งครรภ์ได้รับการดูแลก่อนคลอด 5 ครั้งตามเกณฑ์คุณภาพร้อยละ 67.87 (เป้าหมายร้อยละ 75) ผลงานต่ำสุดได้แก่ อ.นายายอาม,แก่งหางแมว และแหลมสิงห์ ร้อยละ 52.38,54.60 และ 55.60 ตามลำดับ </t>
  </si>
  <si>
    <t xml:space="preserve">3.หญิงตั้งครรภ์มีภาวะขาดสารไอโอดีน และทารกแรกเกิดมีภาวะเสี่ยงต่อการขาดสารไอโอดีน                                          </t>
  </si>
  <si>
    <t>1) ค่ามัธยฐานไอโอดีนในปัสสาวะหญิงตั้งครรภ์ต่ำกว่า 150 mg/dl ร้อยละ 75.67 (เป้าหมาย &lt;ร้อยละ 50) พบสูง อ.ท่าใหม่,แก่งหางแมว และสอยดาว ร้อยละ93.33, 90.00 และ90.00 ตามลำดับ    2) ภาวะเสี่ยงต่อการขาดสารไอโอดีนในทารกแรกเกิดร้อยละ 9.71 (&lt;ร้อยละ 3) พบสูงที่สุด อ.แหลมสิห์,โป่งน้ำร้อน และสอยดาว ร้อยละ 27.78,21.29 และ 20.71 ตามลำดับ</t>
  </si>
  <si>
    <t>1.1 การเข้าถึงบริการของหญิงตั้งครรภ์และเด็กปฐมวัย</t>
  </si>
  <si>
    <t>1.เด็กวัยเรียนเริ่มอ้วนและอ้วนร้อยละ 11.33 (ร้อยละ 10) เตี้ย 7.15 (ร้อยละ 5) ส่วนสูงเฉลี่ยชาย 147.47 ซม.หญิง 148.84 ซม. (เป้าหมาย ชาย 154 ซม.หญิง 153 ซม.) สูงดีสมส่วนร้อยละ 69.22 (เป้าหมายร้อยละ 69) อำเภอที่พบเด็กวัยเรียนสูงดีสมส่วนน้อยที่สุด 3 อันดับได้แก่ นายายอาม,มะขาม, และโป่งน้ำร้อน ร้อยละ 55.94,59.40 และ64.87 ตามลำดับ</t>
  </si>
  <si>
    <t>2.หญิงอายุ 15-19 ปี ตั้งครรภ์สูงกว่าเป้าหมาย 54.02 ต่อ 1,000 ปชก. ญ 15-19 ปี (เป้าหมายไม่เกิน 34/1,000) พบสูง 3 อันดับแรกได้แก่  อ.เขาคิชฌกูฎ,มะขาม และโป่งน้ำร้อน อัตรา 76.9 , 54.41 และ 53.33 ตามลำดับ</t>
  </si>
  <si>
    <t>2. เด็กวัยเรียนและวัยรุ่น</t>
  </si>
  <si>
    <t>2.1เด็กวัยเรียนมีพฤติกรรมอนามัยการเจริญพันธ์ที่ไม่เหมาะสม</t>
  </si>
  <si>
    <t>3.1 วัยทำงานมีพฤติกรรมสุขภาพไม่พึงประสงค์</t>
  </si>
  <si>
    <t>1.วัยทำงานมีพฤติกรรมสุขภาพที่พึงประสงค์ร้อยละ 34.66 (เป้าหมายร้อยละ 30) พบการไม่บริโภคเครื่องดื่มรสหวานเพียงร้อยละ 18.5  (ร้อยละ 30) อำเภอที่มีผลงานต่ำสุด 3 อันดับได้แก่ เขาคิชฌกูฏ,ขุลง และโป่งน้ำร้อน ร้อยละ 7.69,10.77 และ 13.13 ตามลำดับ</t>
  </si>
  <si>
    <t>2.วัยทำงานมีความรอบรู้ด้านกิจกรรมทางกายร้อยละ 66.42 (เป้าหมายร้อยละ 100) อ.ที่พบต่ำสุด 3 อันดับได้แก่ อ.แก่งหางแมว,ท่าใหม่ และโป่งน้ำร้อน ร้อยละ 19.78,50.19 และ 54.41 ตามลำดับ</t>
  </si>
  <si>
    <t>3.ค่า BMI ปกติใน ปชก.วัยทำงาน มีแนวโน้มลดลงอย่างต่อเนื่องตั้งแต่ปี 2561-2563 ร้อยละ 65.35 ,62.54 และ 60.17 ตามลำดับ(เป้าหมายร้อยละ 50) พบผลงานต่ำสุด 3 อันดับได้แก่ อ.แหลมสิงห์,นายายอาม และมะขาม ร้อยละ 35.81,43.15และ45.69 ตามลำดับ</t>
  </si>
  <si>
    <t xml:space="preserve">1) มีกิจกรรมทางกายอย่างน้อยวันละ 30 นาที ร้อยละ 36.14 </t>
  </si>
  <si>
    <t>2) กินผัก ผลไม้สด 400 กรัม/วัน ร้อยละ 47.41 3) ดื่มน้ำสะอาดได้อย่างน้อยวันละ 8 แก้ว ร้อยละ 47.88</t>
  </si>
  <si>
    <t xml:space="preserve">1.ผู้สูงอายุมีพฤติกรรมสุขภาพที่พึงประสงค์ร้อยละ 25.79 (ค่าเป้าหมายร้อยละ 60) ไม่ผ่านเกณฑ์ทุกอำเภอพบต่ำสุด อ.เขาคิชฌกูฏ,มะขาม และแก่งหางแมว ร้อยละ 6.52,9.09 และ 11.54 ตามลำดับ ตกเกณฑ์มากที่สุดในประเด็นดังนี้  </t>
  </si>
  <si>
    <t>4.กลุ่มผู้สูงอายุ</t>
  </si>
  <si>
    <t>4.1ผู้สูงอายุมีพฤติกรรมสุขภาพที่ไม่พึงประสงค์</t>
  </si>
  <si>
    <t>4.ปี 2563 จังหวัดจันทบุรี พบอัตราป่วยรายใหม่โรคเบาหวาน 552.36 ต่อแสนประชากร ในจำนวนนี้พบมากในกลุ่มอายุ 60 ปีขึ้นไป ร้อยละ 18.13 รองลงมาเป็นกลุ่มวัยทำงาน 50-59 ปี ร้อยละ 10.09 และ 40-49 ปี ร้อยละ 4.39 ตามลำดับ โดยเฉพาะกลุ่มอายุ 50-59 ปี พบมากที่อำเภอ แหลมสิงห์ ร้อยละ 14.48 รองลงมาเป็นอำเภอ นายายอาม และท่าใหม่ ร้อยละ 11.11 และ 10.85 ตามลำดับ ส่วนกลุ่มอายุ 40-49 ปี พบมากที่อำเภอแหลมสิงห์ ร้อยละ 6.6 รองลงมาเป็นอำเภอท่าใหม่และขลุง ร้อยละ 5.10 และ 5.02 ตามลำดับ</t>
  </si>
  <si>
    <t>5.สำหรับโรคความดันโลหิตสูง ปี 2563 จังหวัดจันทบุรี พบอัตราป่วยรายใหม่โรคความดันโลหิตสูง 13.23.05 ต่อแสนประชากร ในจำนวนนี้พบมากในกลุ่มอายุ 60 ปีขึ้นไป ร้อยละ43.44 รองลงมาเป็นกลุ่มวัยทำงาน 50-59 ปี ร้อยละ 21.13 และ 40-49 ปี ร้อยละ 9.15  ตามลำดับ โดยเฉพาะกลุ่มอายุ 50-59 ปี พบมากที่อำเภอแหลมสิงห์ ร้อยละ 29.80 รองลงมาเป็นอำเภอ นายายอาม และท่าใหม่ ร้อยละ 24.02 และ 22.42 ตามลำดับ ส่วนกลุ่มอายุ 40-49 ปี เหมือนกันพบมากที่อำเภอแหลมสิงห์ ร้อยละ 14.76 รองลงมาเป็นอำเภอนายายอามและท่าใหม่ ร้อยละ 11.26 และ 10.60 ตามลำดับ</t>
  </si>
  <si>
    <t>การจัดลำดับความสำคัญของปัญหาสาธารณสุข จังหวัดจันทบุรี ปี 2564</t>
  </si>
  <si>
    <t>หลอดเลือดสมอง</t>
  </si>
  <si>
    <t>อุบัติเหตุ</t>
  </si>
  <si>
    <t>โรคหัวใจ</t>
  </si>
  <si>
    <t>ปี 2563 จังหวัดจันทบุรีพบอัตราป่วยรายใหม่ของโรคความดันโลหิตสูง 1323.05 ต่อแสนประชากร เป็นอันดับ 1 ของเขตสุขภาพที่ 6 รองลงมาเป็นจังหวัดสระแก้วและชลบุรี 1,175.2 และ 1,091.9 ต่อแสนประชากรตามลำดับ สำหรับจังหวัดจันทบุรีพบมากที่อำเภอแหลมสิงห์ 2,248.20 ต่อแสนประชากร รองลงมาเป็นอำเภอท่าใหม่ และขลุง 1,538.93 และ 1,373.32 ต่อแสนประชากร ตามลำดับ พบอัตราป่วยตายในกลุ่มอายุ 60 ปี ขึ้นไปและ 50-59 ปี มากที่สุด ร้อยละ 0.86 รองลงมาเป็นกลุ่มอายุ 40-49 ปี และ 15-39 ปี คิดเป็นร้อยละ 0.75 และ 0.68 ตามลำดับ (HDC 9กย.63)</t>
  </si>
  <si>
    <t>ปี 2563 จังหวัดจันทบุรีพบอัตราป่วยรายใหม่ของโรคเบาหวาน 552.38ต่อแสนประชากร เป็นอันดับ 1 ของเขตสุขภาพที่ 6 รองลงมาเป็นจังหวัดระยองและฉะเชิงเทรา 495.13 และ479.45 ต่อแสนประชากรตามลำดับ สำหรับจังหวัดจันทบุรีพบมากที่อำเภอแหลมสิงห์ 725.12 ต่อแสนประชากร รองลงมาเป็นอำเภอขลุงและท่าใหม่ 667.24และ652.75 ต่อแสนประชากร ตามลำดับ พบอัตราป่วยตายในกลุ่มอายุ 60 ปี ขึ้นไปมากที่สุด ร้อยละ 14.4 รองลงมาเป็นกลุ่มอายุ 50-59 ปี และ 40-49 ปี คิดเป็นร้อยละ 1.44และ1.13 ตามลำดับ (HDC 9กย.63)</t>
  </si>
  <si>
    <t>ปี 2563 จังหวัดจันทบุรีพบอุบัติการณ์โรคหลอดเลือดสมอง เป็นอันดับ 1 ของเขตสุขภาพที่ 6 อัตรา 220.01 ต่อแสนประชากร รองลงมาเป็นจังหวัดระยองและชลบุรี 95.95 และ50.70 ต่อแสนประชากร ตามลำดับ สำหรับจังหวัดจันทบุรี พบมากที่อำเภอเมืองจันทบุรี 271.94 ต่อแสนประชากร รองลงมาเป็นอำเภอแหลมสิงห์และมะขาม 248.33และ242.07 ต่อแสนประชากรตามลำดับ พบอัตราตายของผู้ป่วยใน มากที่สุดที่ รพ.สองพี่น้อง ร้อยละ 10.71 รองลงมาเป็น รพ.พระปกเกล้าและรพ.ขลุง ร้อยละ 10.50และ 9.62 ตามลำดับ (HDC 9กย.63)</t>
  </si>
  <si>
    <t>ปี 2563 จังหวัดจันทบุรีพบอัตราตายจากอุบัติเหตุจราจร 25.93 ต่อแสนประชากร พบมากที่อำเภอ โป่งน้ำร้อน 49.82 ต่อแสนประชากร รองลงมาเป็นอำเภอมะขาม37.65 ต่อแสนประชากรและอำเภอเขาคิชฌกูฏ 34.72 ต่อแสนประชากร (มรณบัตร ณ มิถุนายน 63)</t>
  </si>
  <si>
    <t>ปี 2563 จังหวัดจันทบุรีพบอัตราป่วยรายใหม่ของโรคหัวใจและหลอดเลือด ร้อยละ 0.11 เป็นอันดับ 1 ของเขตสุขภาพที่ 6 รองลงมาเป็นจังหวัดระยองและชลบุรี เท่ากัน ร้อยละ 0.03 สำหรับจังหวัดจันทบุรีพบมากที่อำเภอนายายอาม ร้อยละ 0.17 รองลงมาเป็นอำเภอเมืองจันทบุรีและแหลมสิงห์ ร้อยละ 0.15และ0.14 ตามลำดับ พบอัตราการเสียชีวิตในโรงพยาบาลของผู้ป่วยกล้ามเนื้อหัวใจตายเฉียบพลันชนิด STEMI ที่ รพ.พระปกเกล้า ร้อยละ 11.1 (HDC 9กย.63)</t>
  </si>
  <si>
    <t>อัตราป่วยรายใหม่ สูงเป็นอันดับ 1 ของเขต 6 (1323.05 ต่อแสนประชากร)</t>
  </si>
  <si>
    <t>อัตราป่วยรายใหม่สูงเป็นอันดับ 1 ของเขต 6 (552.38 ต่อแสนปชก. )</t>
  </si>
  <si>
    <t xml:space="preserve">อัตราป่วยรายใหม่โรคหลอดเลือดสมอง สูงเป็นอันดับ 1          ในเขตฯ 6 (220.01 ต่อแสนประชากร)
 </t>
  </si>
  <si>
    <t xml:space="preserve">อัตราตาย 25.93 ต่อแสนปชก. สูงกว่าเกณฑ์ที่กำหนด ไม่เกิน 16 ต่อแสนปชก. </t>
  </si>
  <si>
    <t xml:space="preserve">อัตราป่วยรายใหม่โรคหัวใจ สูงเป็นอันดับ 1  ในเขตฯ 6       (ร้อยละ0.11 )
 </t>
  </si>
  <si>
    <t>ตาราง 1          สรุปงบประมาณแผนปฏิบัติการพัฒนาสุขภาพ สำนักงานสาธารณสุขจังหวัดจันทบุรี ปีงบประมาณ 2564</t>
  </si>
  <si>
    <t>ตาราง 2    สรุปงบประมาณแผนปฏิบัติการพัฒนาสุขภาพ สำนักงานสาธารณสุขจังหวัดจันทบุรี ปีงบประมาณ 2564</t>
  </si>
  <si>
    <t>ตาราง 3    สรุปงบประมาณแผนปฏิบัติการพัฒนาสุขภาพ สำนักงานสาธารณสุขจังหวัดจันทบุรี ปีงบประมาณ 2564</t>
  </si>
  <si>
    <t>สรุปงบประมาณตามแผนปฏิบัติการตามยุทธศาสตร์พัฒนาสุขภาพ ของ สสจ.จันทบุรี ปี  2564 จำแนกรายกลุ่มงาน/งาน</t>
  </si>
  <si>
    <t>สรุปงบประมาณตามแผนปฏิบัติการตามยุทธศาสตร์พัฒนาสุขภาพ ของ สสจ.จันทบุรี ปี  2564 จำแนกรายกลุ่มงาน/ 6 เดือนแรก/6เดือนหลัง</t>
  </si>
  <si>
    <t>รวม 13 กลุ่มงาน/งาน</t>
  </si>
  <si>
    <t>แผนปฏิบัติการฯ ปี2564</t>
  </si>
  <si>
    <t>แผนปฏิบัติการพัฒนาสุขภาพ สำนักงานสาธารณสุขจังหวัดจันทบุรี ปีงบประมาณ 2564</t>
  </si>
  <si>
    <t xml:space="preserve">C1ประชาชนทุกกลุ่มวัยได้รับการบริการที่มีคุณภาพสอดคล้องกับNew Normal </t>
  </si>
  <si>
    <t>C2ภาคีเครือข่ายที่เกี่ยวข้อง (ชุมชน/อสม./อปท./4 กระทรวงหลัก/โรงเรียน) ให้ความร่วมมือในการแก้ไขปัญหาสุขภาพประชาชนทุกกลุ่มวัย</t>
  </si>
  <si>
    <t>พัฒนาระบบการคัดกรองมะเร็งช่องปากวัยทำงานสู่วัยผู้สูงอายุ</t>
  </si>
  <si>
    <t xml:space="preserve">พัฒนาและส่งเสริมการใช้โปรแกรมในการดูแลสุขภาพตนเอง เช่น การตรวจสุขภาพตนเอง </t>
  </si>
  <si>
    <t>เสริมสร้างศักยภาพในระดับอำเภอและตำบลเกี่ยวกับการพัฒนาตามเกณฑ์ UCCARE, แนวทางตำบลจัดการคุณภาพชีวิต และหมู่บ้านอยู่เย็นเป็นสุข</t>
  </si>
  <si>
    <t>เชื่อมโยงประเด็นพชอ.สู่แนวทางตำบลจัดการคุณภาพชีวิต (TPAR)</t>
  </si>
  <si>
    <t>สร้างกระบวนการและขับเคลื่อนพชอ. ในประเด็นการป้องกันและควบคุมโรค COVID 19</t>
  </si>
  <si>
    <t xml:space="preserve">พัฒนาความเชี่ยวชาญทีมตระหนักรู้สถานการณ์ (SAT) </t>
  </si>
  <si>
    <t>พัฒนาคุณภาพคลินิก NCDs และเพิ่มศักยภาพของเครือข่ายให้มีความพร้อม และทำงานร่วมกันเป็นเครือข่ายที่สอดคล้องกับ New Normal</t>
  </si>
  <si>
    <t>สร้างความร่วมมือกับอปท.เพื่อพัฒนาการจัดบริการ หรือ พัฒนามาตรการในการให้ความรู้ ความเข้าใจ การให้บริการ คำปรึกษาเพื่อการลดความเสี่ยงแก่ ประชาชนทั่วไป และกลุ่มเสี่ยงอายุ 15-34ปี ,35 ปีขึ้นไป</t>
  </si>
  <si>
    <r>
      <t>พัฒนากลไกการบริหารจัดการ ระบบการเฝ้าระวัง ควบคุม ป้องกันโรคติดต่อ</t>
    </r>
    <r>
      <rPr>
        <i/>
        <sz val="16"/>
        <color rgb="FFFF0000"/>
        <rFont val="TH SarabunPSK"/>
        <family val="2"/>
      </rPr>
      <t>วิถีแนวใหม่</t>
    </r>
  </si>
  <si>
    <t xml:space="preserve"> บูรณาการกับอปท.และสร้างความร่วมมือของชุมชน ในการส่งเสริมการดูแลตนเองในเรื่องการป้องกันควบคุมโรคติดต่อ ให้แก่ประชาชนกลุ่มต่างๆ</t>
  </si>
  <si>
    <t>เสริมสร้างให้ประชาชนมีความรอบรู้ด้านสุขภาพ ด้วยสุขภาพดี วิถีคนจันท์ (ชุมชนต้นแบบ/CBI NCDs)</t>
  </si>
  <si>
    <t>ส่งเสริมให้สถานบริการสุขภาพ/หน่วยงาน/ชุมชน มีการพัฒนาอนามัยสิ่งแวดล้อมตามเกณฑ์มาตรฐาน  GREEN &amp; CLEAN Hospital สู่ Green &amp; Clean Community</t>
  </si>
  <si>
    <t>พัฒนาคุณภาพและรูปแบบการจัดการสิ่งแวดล้อมที่ส่งผลกระทบต่อสุขภาพตามแนววิถีใหม่</t>
  </si>
  <si>
    <t>การจัดตั้งและสนับสนุนการดำเนินงานคลินิคหมอครอบครัว</t>
  </si>
  <si>
    <t xml:space="preserve">พัฒนาคุณภาพและรูปแบบการจัดบริการ ระดับปฐมภูมิ เชิงรุกและรับ อย่างครบวงจร ทันสมัยแบบรักษาระยะห่าง ไร้การสัมผัส (Touchless Medical Service Experience) </t>
  </si>
  <si>
    <t>พัฒนาศักยภาพบุคลากรและทีมงานคลินิคหมอครอบครัวตามแนวทางเวชศาสตร์ครอบครัว</t>
  </si>
  <si>
    <t xml:space="preserve">เพิ่มศักยภาพการจัดบริการด้านสุขภาพวิถีใหม่(New normal Primary health care)แบบบูรณาการและการมีส่วนร่วมของภาคีเครือข่ายและชุมชน </t>
  </si>
  <si>
    <t>เสริมสร้างองค์ความรู้ ความรอบรู้ด้านสุขภาพเพื่อให้ประชาชน ชุมชน สามารถดูแลตนเองSelf careและใส่ใจ สุขอนามัยเชิงรุกCare for Personal Hygiene ได้อย่างเหมาะสม</t>
  </si>
  <si>
    <t>K22 ร้อยละของผู้ป่วย กลุ่มเป้าหมายที่ได้รับการดูแลจาก   อสม. หมอประจำบ้านมีคุณภาพชีวิตที่ดีขึ้น</t>
  </si>
  <si>
    <t>พัฒนารูปแบบบริการ New service ร่วมกับ อสม.หมอประจำบ้าน</t>
  </si>
  <si>
    <t>พัฒนาศักยภาพ และเสริมสร้างความเข็มแข็ง ของภาคีเครือข่ายอสม.ผ่านกระบวนการจัดการความรู้ 12 สาขา อย่างต่อเนื่อง</t>
  </si>
  <si>
    <t>สนับสนุนการแลกเปลี่ยนเรียนรู้/นวัตกรรมของ อสม.</t>
  </si>
  <si>
    <t>พัฒนา ศสมช. ต้นแบบ (ตำบลวิถีชีวิตใหม่ ปลอดภัยจาก COVID 19)</t>
  </si>
  <si>
    <t>พัฒนาคุณภาพและรูปแบบบริการของหน่วยบริการแต่ละระดับตามเกณฑ์NCD Clinic และรูปแบบการจัดระบบบริการผู้ป่วยDM HT เครือข่ายบริการสุขภาพวิถีแนวใหม่ (New Normal)</t>
  </si>
  <si>
    <t>พัฒนาศักยภาพของบุคลากรรองรับการจัดบริการผู้ป่วยโรคไม่ติดต่อทุกระดับCase Manager(CM), miniCM, Motivation Interviewing(MI)</t>
  </si>
  <si>
    <t>ประเมินสัญญาณเตือนStroke Awareness, Stroke Alert</t>
  </si>
  <si>
    <t>จัดบริการ/สนับสนุนการจัดบริการรักษาผู้ป่วยวัณโรคแบบครบวงจร สอดคล้องวิถีใหม่ (New Service for TB)</t>
  </si>
  <si>
    <t>พัฒนาศักยภาพบุคลากรและทีมงาน โรค COVID19</t>
  </si>
  <si>
    <t>ส่งเสริมและเสริมสร้างและบูรณาการกับภาคีเครือข่ายในการค้นหาและเฝ้าระวังโรค (ทีม SAT และ SRRT)</t>
  </si>
  <si>
    <t>จัดบริการ/สนับสนุนการจัดบริการการแพทย์แผนไทยวิถีใหม่ที่สามารถให้บริการตรวจ วินิจฉัย รักษาโรค และฟื้นฟูสภาพเชื่อมโยงกับแพทย์แผนปัจจุบันอย่างมีคุณภาพ</t>
  </si>
  <si>
    <t>พัฒนาศักยภาพบุคลากรและทีมงาน เพื่อเพิ่มขีดความสามารถ</t>
  </si>
  <si>
    <t>ส่งเสริมให้ชุมชนมีความรู้ด้านกัญชาทางการแพทย์แผนไทย เพื่อใช้ในการดูแลสุขภาพตนเอง</t>
  </si>
  <si>
    <t>เร่งรัดการปลูกกัญชาภายใต้ความร่วมมือระหว่าง รพ.สต.กับวิสาหกิจชุมชน เพื่อเป็นวัตถุดิบส่งให้กรมการแพทย์แผนไทย</t>
  </si>
  <si>
    <t>พัฒนาระบบบริการสุขภาพตามเป้าหมายที่มุ่งเน้นของสาขา และService delivery</t>
  </si>
  <si>
    <t>เฝ้าระวังติดตามผู้มีปัญหาซึมเศร้าและฆ่าตัวตายในชุมชนแบบบูรณาการ</t>
  </si>
  <si>
    <t>พัฒนาศักยภาพบุคลากรเรื่องสุขภาพจิตชุมชน</t>
  </si>
  <si>
    <t>เสริมสร้างความเข้มแข็งของทีมMCATT</t>
  </si>
  <si>
    <t>พัฒนาระบบข้อมูลและการใช้เทคโนโลยีสารสนเทศ</t>
  </si>
  <si>
    <t>พัฒนาศักยภาพเครื่อข่ายหน่วยบริการ และระบบสนับสนุน</t>
  </si>
  <si>
    <t>การประเมินความเสี่ยงโรคหัวใจ (CVD Risk) ในผู้ป่วยDM&amp;HT</t>
  </si>
  <si>
    <t>พัฒนาศักยภาพบุคลากรเรื่องการให้ยาละลายลิ่มเลือด STEMI Fast Track</t>
  </si>
  <si>
    <t xml:space="preserve">เฝ้าระวังคัดกรองมะเร็งที่เป็นปัญหาในชุมชน ได้แก่มะเร็งตับ, มะเร็งปอด, มะเร็งเต้านม,มะเร็งลำไส้ใหญ่และทวารหนัก, มะเร็งปากมดลูก </t>
  </si>
  <si>
    <t xml:space="preserve">พัฒนาศักยภาพบุคลากรเรื่องมะเร็งที่เป็นปัญหาในชุมชน </t>
  </si>
  <si>
    <t xml:space="preserve">C34 ผลสำเร็จของการชะลอความเสื่อมของไตในผู้ป่วยโรคไตเรื้อรัง (CKD) </t>
  </si>
  <si>
    <t>C35 เพิ่มความครอบคลุมการดูแล PT โรคไตทุกรพ.</t>
  </si>
  <si>
    <t>สนับสนุนการจัดตั้งหน่วยฟอกไตเทียมในรพช.</t>
  </si>
  <si>
    <t>การประเมินความเสี่ยงโรคไตเรื้อรัง(CKD)ในผู้ป่วยDM&amp;HT</t>
  </si>
  <si>
    <t>พัฒนาศักยภาพบุคคลากรเฉพาะทาง และการดูแลต่อเนื่องในชุมชน</t>
  </si>
  <si>
    <t>คัดกรอง ค้นหาและจัดบริการเชิงรุกในชุมชน เช่น ผ่าตัดตาต้อกระจกในรพช. ฯลฯ</t>
  </si>
  <si>
    <t>เฝ้าระวังและส่งเสริมการดูแลสุขภาพดวงตาทุกกลุ่มวัย</t>
  </si>
  <si>
    <t>ส่งเสริม  ป้องกันและลดปัญหายาเสพติดตามโครงการ To Be Number  One ครบทุกประเภท(อำเภอ, สถานศึกษา, สถานประกอบการ, ชุมชน)</t>
  </si>
  <si>
    <t>จัดบริการ/สนับสนุนการบำบัดรักษาผู้ป่วย/ผู้เสพ รูปแบบNew Normal,ผู้ติดสุรา/ยาสูบ</t>
  </si>
  <si>
    <t>พัฒนาศักยภาพบุคคลากรเฉพาะทาง และการดูแลผู้ป่วยยาเสพติดในชุมชน (CBTx)</t>
  </si>
  <si>
    <t>พัฒนาคุณภาพและรูปแบบบริการบำบัดรักษาผู้ป่วยยาเสพติดกลุ่มเสี่ยงก่อความรุนแรง</t>
  </si>
  <si>
    <t>การป้องกันควบคุมการบริโภคแอลกอฮอล์และยาสูบตาม พรบ.แอลกอฮอล์ปี 2551  และพรบ.ยาสูบปี 2560</t>
  </si>
  <si>
    <t xml:space="preserve">ขับเคลื่อนIMC Ward, IMC Bed ในรพช.
</t>
  </si>
  <si>
    <t xml:space="preserve">ขันเคลื่อนศูนย์ IMC ในชุมชน เช่น ศูนย์ดูแลผู้ป่วย, ศูนย์กายอุปกรณ์ ฯลฯ   </t>
  </si>
  <si>
    <t>พัฒนาศักยภาพบุคลากร เรื่องการดูแลและฟื้นฟูสภาพผู้ป่วยขั้นพื้นฐาน</t>
  </si>
  <si>
    <t>จัดบริการการแพทย์ฉุกเฉินให้ได้ตามมาตรฐานด้านการรักษาพยาบาลฉุกเฉิน (Emergency Care System ECS)</t>
  </si>
  <si>
    <t>พัฒนาคุณภาพการให้บริการการแพทย์ฉุกเฉิน</t>
  </si>
  <si>
    <t>พัฒนาระบบตามแนวทางการรับส่งต่อ ให้มีประสิทธิภาพครอบคลุมทั้งภาวะปกติและสถานการณ์COVID19 และโรคระบาดอื่นๆ</t>
  </si>
  <si>
    <t>ส่งเสริมสนับสนุนการจัดกิจกรรมจิตอาสา/โครงการพระราชดำริ/โครงการเฉลิมพระเกียรติของหน่วยงานตามกระบวนการและเกณฑ์ที่กำหนด</t>
  </si>
  <si>
    <t>ยกระดับ/พัฒนาระบบบริการสุขภาพเพื่อเสริมสร้างศักยภาพในการให้บริการในพี้นที่เฉพาะ/พิเศษ (ชายแดน,เกาะฯ)</t>
  </si>
  <si>
    <t>ในปี2563 จังหวัดจันทบุรี พบผู้ติดเชื้อไวรัสโคโรนา 2019 จำนวน 3 ราย ในเดือนมีนาคม ไม่มีรายงานผู้เสียชีวิต โดยผู้ป่วยได้รับการรักษาจนครบระยะหายเป็นปกติ และพ้นระยะเฝ้าระวังแล้ว ประกอบกับมีกลุ่มเสี่ยงต้องเฝ้าระวังอีกเป็นจำนวนมาก ซึ่งคัดกรองไปแล้ว 4343 ราย และต้องคัดกรองเพิ่มเติมอย่างต่อเนื่อง จากมีการเคลื่อนย้ายแรงงานเข้าออกตามแนวชายแดน ไทย-กัมพูชา</t>
  </si>
  <si>
    <t xml:space="preserve">จังหวัดจันทบุรี มีผู้ป่วยโรคติดต่อนำโดยยุงลายสูงเป็นอันดับ 1 ของประเทศ ได้แก่โรคชิคุนกุนยา 2,662ราย คิดเป็นอัตราป่วย 505.87 ต่อประชากรแสนคน พบผู้ติดเชื้อเสียชีวิต 1ราย  พบการระบาดต่อเนื่องในอำเภอเขาคิชฌกูฏ ท่าใหม่  และเมืองจันทบุรี  </t>
  </si>
  <si>
    <t>ในปี2563 จังหวัดจันทบุรี มีผู้ป่วยโรคไข้หวัดใหญ่จำนวน 1,008 ราย คิดเป็นอัตราป่วย 191.55 ต่อประชากรแสนคน พบมากกลุ่มเด็กเล็กและเด็กวัยเรียน แต่ไม่มีรายงานผู้ป่วยเสียชีวิต  พื้นที่ที่พบการระบาดต่อเนื่องได้แก่อำเภอโป่งน้ำร้อน  ขลุง ท่าใหม่ และเมืองจันทบุรี</t>
  </si>
  <si>
    <t xml:space="preserve"> ในปี 2563  จังหวัดจันทบุรี มีผู้ป่วยโรควัณโรคทั้งสิ้น 652 ราย คิดเป็นอัตราป่วย123.40 ต่อประชากรแสนคน พบผู้เสียชีวิต 40 ราย พบผู้ป่วยมากที่อำเภอเมือง ขลุง และสอยดาว</t>
  </si>
  <si>
    <t>ในปี 2563 จังหวัดจันทบุรี ไม่พบผู้ป่วยป่วยและเสียชีวิตด้วยโรคพิษสุนัขบ้า  แต่มีผู้ป่วยมารับการฉีดวัคซีนป้องกันโรคพิษสุนัขบ้าทั้งสิ้น 2,998 ราย เพื่อป้องกันการเสียชีวิตด้วยโรคพิษสุนัขบ้า  พื้นที่เสี่ยงต่อการระบาดของโรคในจังหวัดจันทบุรีคือ อำเภอโป่งน้ำร้อน และอำเภอสอยดาว</t>
  </si>
  <si>
    <t>โรคติดเชื้อไวรัสโคโรนา2019</t>
  </si>
  <si>
    <t>โรคติดต่อนำโดยยุงลาย</t>
  </si>
  <si>
    <t>TB</t>
  </si>
  <si>
    <t>Rabies</t>
  </si>
  <si>
    <t>เป็นพื้นที่ที่มีการเคลื่อนย้ายแรงงานเข้าออกตามแนวชายแดน</t>
  </si>
  <si>
    <t>อัตราป่วยสูง และเชื้อมีโอกาสแพร่กระจายโรคได้ง่ายและรวดเร็ว</t>
  </si>
  <si>
    <t>ประสานสร้างความร่วมมือในการปฏิรูประบบบริการเพื่อก้าวข้ามความขาดแคลนกำลังคน</t>
  </si>
  <si>
    <t>วางแผนการผลิตและพัฒนากำลังคน ให้สอดคล้องกับการเปลี่ยนแปลงในปัจจุบันและอนาคต</t>
  </si>
  <si>
    <t>บริหารอัตรากำลังให้สอดคล้องกับการยกระดับบริการสุขภาพที่ได้มาตรฐานอย่างยั่งยืนภายใต้สถานการณ์New Normal</t>
  </si>
  <si>
    <t>จัดวางระบบการควบคุมภายใน  พัฒนาและประเมินผลการควบคุมภายในตามเกณฑ์กระทรวงการคลัง</t>
  </si>
  <si>
    <t>พัฒนาระบบควบคุมกำกับติดตามประเมินผลนโยบายและยุทธศาสตร์สุขภาพ</t>
  </si>
  <si>
    <t xml:space="preserve">พัฒนาระบบข้อมูลสารสนเทศและการเชื่อมโยงแลกเปลี่ยนข้อมูลที่มีประสิทธิภาพ(BiG Data)
</t>
  </si>
  <si>
    <t>พัฒนาและปรับปรุงสถาปัตยกรรมองค์กรและโครงสร้างพื้นฐานเพื่อสนับสนุนการให้บริการeHealth แก่ประชาชน</t>
  </si>
  <si>
    <t>พัฒนาโปรแกรม/นวตกรรมสุขภาพสำหรับการดูแล เฝ้าระวัง ติดตามผู้ป่วย(New Normal) ระบบ TeleHealth บริการทางการแพทย์ผ่านระบบอินเทอร์เน็ต</t>
  </si>
  <si>
    <t>พัฒนาบุคลากรด้าน eHealth และเทคโนโลยีสารสนเทศการจัดการความรู้ด้านการแพทย์และสุขภาพสำหรับประชาชน</t>
  </si>
  <si>
    <t>พัฒนาระบบ/รูปแบบบริการแบบNew normal Medical Service การแพทย์วิถีใหม่ เพื่อรักษาระยะห่าง(Physical Distancing) ไร้การสัมผัส(Touchless) ลดเวลารอคอย</t>
  </si>
  <si>
    <t>นำเทคโนโลยี ดิจิทัล การใช้แพลตฟอร์มเทคโนโลยีใหม่ๆ  มายกระดับบริการให้ประชาชนสะดวกในการเข้าถึงบริการ</t>
  </si>
  <si>
    <t>พัฒนาระบบบริหารจัดการองค์กรเพื่อสนับสนุนบริการให้ทันสมัย(Smart back office)</t>
  </si>
  <si>
    <t>พัฒนาบุคลากร(Smart citizen)ให้มีความรู้และทักษะด้านการใช้เทคโนโลยี ดิจิทัล ฯ</t>
  </si>
  <si>
    <t>พัฒนาระบบบริหารจัดการข้อมูลผู้มีสิทธิ การคุ้มครองสิทธิ์และรับเรื่องร้องเรียน</t>
  </si>
  <si>
    <t>พัฒนาระบบบริหารการชดเชยและตรวจสอบเวชระเบียนและพัฒนารูปแบบการจัดเก็บรายได้ของหน่วยบริการSmart insurance</t>
  </si>
  <si>
    <t>เพิ่มศักยภาพกลไกการบริหารจัดการด้านการเงินการคลังแบบNew Normal(โดยใช้ระบบเทคโนโลยี, RCM, EIA ฯลฯ)</t>
  </si>
  <si>
    <t>การบริหารจัดการและติดตาม กำกับแผนการเงิน (Planfin)</t>
  </si>
  <si>
    <t>พัฒนาระบบการเงินและบัญชี</t>
  </si>
  <si>
    <t xml:space="preserve">สนับสนุนการคิดค้น “นวัตกรรมการแพทย์” เพื่อการบริการทางการแพทย์ที่มีประสิทธิภาพ ช่วยให้บุคลากรทางการแพทย์สามารถทำงานได้สะดวกและปลอดภัยและปรับตัวเพื่อรองรับวิถีชีวิตใหม่ หรือ New Normal </t>
  </si>
  <si>
    <t xml:space="preserve"> 15 แผนงาน  42+1  โครงการ</t>
  </si>
  <si>
    <r>
      <t xml:space="preserve">โครงการพัฒนาเครือข่ายกำลังคนด้านสุขภาพ </t>
    </r>
    <r>
      <rPr>
        <sz val="16"/>
        <color rgb="FFFF0000"/>
        <rFont val="TH SarabunPSK"/>
        <family val="2"/>
      </rPr>
      <t>และ อสม.</t>
    </r>
  </si>
  <si>
    <t>โครงการสร้างสุข โดยตำบลจัดการคุณภาพชีวิต</t>
  </si>
  <si>
    <t>A43</t>
  </si>
  <si>
    <t>รวม 42+1 โครงการ</t>
  </si>
  <si>
    <t>ตัวชี้วัดความสำเร็จของโครงการ (   )</t>
  </si>
  <si>
    <t>K1อัตราส่วนการตายมารดาไทย ไม่เกิน 17 ต่อแสนการเกิดมีชีพ ต่อการเกิดมีชีพแสนคน</t>
  </si>
  <si>
    <t>K2เด็กไทยมีกำรเจริญเติบโตและพัฒนำกำรสมวัย สูงดีสมส่วน</t>
  </si>
  <si>
    <t xml:space="preserve"> 2.1 ร้อยละ85ของเด็กปฐมวัยมีพัฒนำกำรสมวัย</t>
  </si>
  <si>
    <t xml:space="preserve"> 2.2 ร้อยละ62ของเด็กอำยุ 0-5 ปี สูงดีสมส่วน</t>
  </si>
  <si>
    <t>K3เด็กไทยมีระดับสติปัญญาเฉลี่ยไม่ต่ำกว่า 100</t>
  </si>
  <si>
    <t xml:space="preserve">K4ร้อยละ67ของเด็กวัยเรียนอายุ 6-14 ปี สูงดีสมส่วน   </t>
  </si>
  <si>
    <t>K5อัตราการคลอดมีชีพในหญิงอายุ 15 - 19 ปี ไม่เกิน 27/ประชากรหญิงอายุ 15-19 ปี พันคน (ใช้ข้อมูลระบบ HDC)  (จากเดิม 32)</t>
  </si>
  <si>
    <t xml:space="preserve">K6ร้อยละ85ของผู้สูงอายุที่มีภาวะพึ่งพิงได้รับการดูแลตาม Care Plan </t>
  </si>
  <si>
    <t>K7ผู้สูงอายุที่มีพฤติกรรมสุขภาพที่พึงประสงค์ ได้รับการดูแลทั้งในสถานบริการและในชุมชน</t>
  </si>
  <si>
    <t>7.1 ร้อยละ50ของประชำกรสูงอำยุที่มีพฤติกรรมสุขภาพที่พึงประสงค์</t>
  </si>
  <si>
    <t>7.2ร้อยละ95ของตำบลที่มีระบบกำรส่งเสริมสุขภำพ ดูแลผู้สูงอำยุระยะยำว (Long Term Care: LTC)</t>
  </si>
  <si>
    <t>7.3ร้อยละ100ของโรงพยาบาล ขนาด 120 เตียงขึ้นไป มีการจัดตั้งคลินิกผู้สูงอายุ</t>
  </si>
  <si>
    <t>โครงการ (42+1)</t>
  </si>
  <si>
    <t xml:space="preserve">พัฒนาระบบบริการและการบริหารจัดการเพื่อการสร้างเสริมสุขภาพประชาชนทุกกลุ่มวัยทั้งในสถานบริการและเชิงรุกที่สอดคล้องกับNew Normal 
</t>
  </si>
  <si>
    <t xml:space="preserve">สร้างการมีส่วนร่วมของครอบครัวและชุมชนในการเฝ้าระวังและแก้ไขปัญหาสุขภาพประชาชนทุกกลุ่มวัย
</t>
  </si>
  <si>
    <t>พัฒนาศักยภาพบุคลากรสาธารณสุขและทีมงานสร้างสุขภาพทุกมิติ</t>
  </si>
  <si>
    <t xml:space="preserve">เพิ่มประสิทธิภาพระบบคุ้มครองประชาชนทุกกลุ่มวัยอย่างทั่วถึง ทันท่วงที และการบังบัคใช้กฏหมายอย่างเคร่งครัด </t>
  </si>
  <si>
    <t>สร้างพื้นที่ต้นแบบการดำเนินงานส่งเสริมสุขภาพทุกกลุ่มวัย อาทิ LTC &amp; IMC ในชุมชน ,ตำบลมหัศจรรย์ 1,000 วันแรกแห่งชีวิต</t>
  </si>
  <si>
    <t>K8 จำนวนครอบครัวไทยมีความรอบรู้สุขภาพ</t>
  </si>
  <si>
    <t>K9ร้อยละ75ของอำเภอผ่านเกณฑ์การประเมินการพัฒนาคุณภาพชีวิตที่มีคุณภาพ</t>
  </si>
  <si>
    <t>K10พชอ. ที่มีคุณภำพดูแลคุณภำพชีวิตกลุ่มเปรำะบำง</t>
  </si>
  <si>
    <t>K11 ระดับความสำเร็จในการจัดการภาวะฉุกเฉินทางสาธารณสุขของหน่วยงานระดับจังหวัด</t>
  </si>
  <si>
    <t xml:space="preserve">เพิ่มประสิทธิภาพศูนย์ปฏิบัติการภาวะฉุกเฉิน (EOC) </t>
  </si>
  <si>
    <t>K12ร้อยละการตรวจติดตามกลุ่มสงสัยป่วยโรคเบาหวานและ/หรือความดันโลหิตสูง</t>
  </si>
  <si>
    <t>12.1) ≥ร้อยละ 60การตรวจติดตามกลุ่มสงสัยป่วยโรคเบาหวาน</t>
  </si>
  <si>
    <t>K13จำนวนจังหวัดที่มีการขับเคลื่อนมาตรการลดโรคและภัยสุขภาพจากการประกอบอาชีพและสิ่งแวดล้อมตามกฎหมายและปัญหาสาคัญในพื้นที่</t>
  </si>
  <si>
    <t>K14ร้อยละ50ของชุมชนผ่านเกณฑ์การดาเนินงาน “ชุมชนวิถีใหม่ ห่างไกล NCDs”(จำนวนอย่างน้อย 152 หมู่บ้าน จาก 76 จังหวัดทั่วประเทศ โดยในแต่ละจังหวัด  มีการดำเนินงานอย่างน้อย 2 หมู่บ้าน)</t>
  </si>
  <si>
    <t>K15จังหวัดสามารถควบคุมสถานการณ์โรคติดเชื้อไวรัสโคโรนา 2019 (COVID-19) ให้สงบได้ภายใน 21 -28 วัน</t>
  </si>
  <si>
    <t>C11 ผู้บริโภคได้บริโภคผลิตภัณฑ์สุขภาพที่มีคุณภาพ ปลอดภัย</t>
  </si>
  <si>
    <t>C12 สถานพยาบาลและสถานประกอบการเพื่อสุขภาพมีคุณภาพตามมาตรฐานและประชาชนได้รับบริการสุขภาพที่มีคุณภาพมาตรฐาน</t>
  </si>
  <si>
    <t>C13 ผู้บริโภคมีความรู้และสามารถเลือกซื้อผลิตภัณฑ์สุขภาพ/อาหารอย่างมีเหตุผล</t>
  </si>
  <si>
    <t>K16ร้อยละ60ของผลิตภัณฑ์สุขภาพกลุ่มเสี่ยงที่ได้รับการตรวจสอบได้มาตรฐานตามเกณฑ์ที่กำหนด</t>
  </si>
  <si>
    <t>16.1) ร้อยละ80ของผลิตภัณฑ์สุขภาพกลุ่มเสี่ยงที่ได้รับการตรวจสอบได้มาตรฐานตามเกณฑ์ที่ก าหนด (ผลิตภัณฑ์เสริมอาหารหรืออาหารกลุ่มเป้าหมายที่พบสารที่มีฤทธิ์ในการลดน้ าหนักหรือสร้างสมรรถภาพทางเพศ)</t>
  </si>
  <si>
    <t>16.2ร้อยละ80ของผลิตภัณฑ์สุขภาพกลุ่มเสี่ยงที่ได้รับการตรวจสอบ ได้มาตรฐานตามเกณฑ์ที่ก าหนด (เครื่องส าอางกลุ่มเสี่ยง (แอลกอฮอล์เพื่อสุขอนามัยมือ))</t>
  </si>
  <si>
    <t xml:space="preserve">K17สถานประกอบการปรับปรุงผ่านเกณฑ์มาตรฐาน  </t>
  </si>
  <si>
    <t xml:space="preserve">17.1ตลาดน่าซื้อ ตลาดนัด จังหวัดละ 1 แห่ง </t>
  </si>
  <si>
    <t>17.2Street Food Good Health จังหวัดละ 1 แห่ง</t>
  </si>
  <si>
    <t xml:space="preserve">K18 ร้อยละ80ของโรงพยาบาลที่พัฒนาอนามัยสิ่งแวดล้อมได้ตามเกณฑ์ GREEN &amp; CLEAN Hospital  ผ่านเกณฑ์ระดับดีมากขึ้นไป      </t>
  </si>
  <si>
    <t>K19 ร้อยละ60ของจังหวัดมีระบบจัดการปัจจัยเสี่ยงด้านสิ่งแวดล้อมที่ส่งผลกระทบต่อสุขภาพ ผ่านเกณฑ์ระดับดีมาก</t>
  </si>
  <si>
    <t>K20จำนวนหน่วยบริการที่มีการการจัดตั้งหน่วยบริการปฐมภูมิและเครือข่ายหน่วยบริการปฐมภูมิ ตาม พรบ.</t>
  </si>
  <si>
    <t>K21จำนวนประชาชนคนไทยมีหมอประจำตัว 3 คน</t>
  </si>
  <si>
    <t>A9  โครงการพัฒนาเครือข่ายกำลังคนด้านสุขภาพ และ อสม</t>
  </si>
  <si>
    <t xml:space="preserve">22.1ร้อยละ50ของประชาชนมีศักยภาพในการจัดการสุขภาพตนเองได้ตามเกณฑ์ </t>
  </si>
  <si>
    <t>22.2 ร้อยละ70ของผู้ป่วย กลุ่มเป้าหมายที่ได้รับการดูแลจาก อสม. หมอประจ าบ้านมีคุณภาพชีวิตที่ดี</t>
  </si>
  <si>
    <t xml:space="preserve">                (     ) 3.People Excellence</t>
  </si>
  <si>
    <t>(     ) 4.Governance Excellence</t>
  </si>
  <si>
    <t>A10  โครงการสร้างสุข โดยตำบลจัดการคุณภาพชีวิต</t>
  </si>
  <si>
    <t>C19ประชาชน ชุมชน พึ่งตนเอง ( Self-Care)ได้</t>
  </si>
  <si>
    <t>C20ประชาชนมีสุขภาพดี คุณภาพชีวิตดี</t>
  </si>
  <si>
    <t>C21ประชาชนเข้าถึงบริการสุขภาพ โดยไม่ทิ้งใครไว้ข้างหลัง</t>
  </si>
  <si>
    <t>K23 ร้อยละ70ตำบลเป้าหมายผ่านเกณฑ์ตาบลจัดการคุณภาพชีวิต</t>
  </si>
  <si>
    <t>C22 ผู้ป่วยโรคไม่ติดต่อเรื้อรัง สามารถดูแลตนเองได้ดี และไม่เสียชีวิตก่อนวัยอันควร</t>
  </si>
  <si>
    <t>C23 ผู้ป่วยโรคไม่ติดต่อสามารถเข้าถึงข้อมูลข่าวสาร ข้อมูลสุขภาพตนเองจากระบบบริการได้</t>
  </si>
  <si>
    <t xml:space="preserve">K24ร้อยละ7ของอัตราตายของผู้ป่วยโรคหลอดเลือดสมองและระยะเวลาที่ได้รับการรักษาที่เหมาะสม  </t>
  </si>
  <si>
    <t>24.1อัตราตายของผู้ป่วยโรคหลอดเลือดสมอง (Stroke :I60-I69)</t>
  </si>
  <si>
    <t>24.2อัตราตายของผู้ป่วยโรคหลอดเลือดสมองแตก (HemorrhagicStroke: I60-I62</t>
  </si>
  <si>
    <t>24.3อัตราตายของผู้ป่วยโรคหลอดเลือดสมองตีบ/อุดตัน (Ischemic Stroke: I63)</t>
  </si>
  <si>
    <t>24.4ร้อยละผู้ป่วยโรคหลอดเลือดสมองตีบ/อุดตันระยะเฉียบพลัน(I63) ที่มีอาการไม่เกิน 4.5 ชั่วโมง ได้รับการรักษาด้วยยาละลายลิ่มเลือดทางหลอดเลือดด า ภายใน 60 นาที (door to needle time)</t>
  </si>
  <si>
    <t>24.5ร้อยละผู้ป่วยโรคหลอดเลือดสมอง (I60-I69) ที่มีอาการไม่เกิน 72 ชั่วโมง ได้รับการรักษาใน Stroke Unit</t>
  </si>
  <si>
    <t>A 11 โครงการพัฒนาระบบบริการสุขภาพ สาขาโรคไม่ติดต่อเรื้อรัง</t>
  </si>
  <si>
    <t>A12 โครงการพัฒนาระบบบริการโรคติดต่อ โรคอุบัติใหม่และโรคอุบัติซ้ำ</t>
  </si>
  <si>
    <t>C24 ผู้ติดเชื้อวัณโรคและผู้ป่วยได้รับการรักษาตามมาตรฐาน</t>
  </si>
  <si>
    <t>K25 อัตราความสำเร็จของการรักษาผู้ป่วยวัณโรคปอดรายใหม่</t>
  </si>
  <si>
    <t>25.1อัตราความสาเร็จของการรักษาวัณโรคปอดรายใหม่</t>
  </si>
  <si>
    <t>25.2ร้อยละ85ของความครอบคลุมการรักษาผู้ป่วยวัณโรครายใหม่และกลับเป็นซ้า</t>
  </si>
  <si>
    <t>K26ระดับความสาเร็จในการเตรียมพร้อมและตอบโต้การระบาดโรคติดเชื้อไวรัสโคโรนา 2019 (COVID-19) ระลอกใหม่</t>
  </si>
  <si>
    <t xml:space="preserve"> - ทุกจังหวัดมีการดำเนินตามมาตรการที่กำหนดและระดับความรุนแรงของสถานการณ์ไม่เกินระดับ 3 </t>
  </si>
  <si>
    <t xml:space="preserve"> - ลดอัตราป่วย ไม่เกิน 5,500 คน/ปี(80/ล้านประชากร)</t>
  </si>
  <si>
    <t>K27อัตราป่วยตายของผู้ป่วยโรคติดเชื้อไวรัสโคโรนา 2019 (COVID-19) ของทั้งประเทศ ต่ำกว่าร้อยละ 1.4</t>
  </si>
  <si>
    <t>K28ทุกโรงพยาบาลระดับ A และ S ให้บริการตามแนวปฏิบัติการแพทย์วิถีใหม่ในสาขาที่เลือกครบถ้วนตาม KeyStepAssessment</t>
  </si>
  <si>
    <t>K29ทุกโรงพยาบาลระดับ A และ S มีการจัดทำแผนและซ้อมแผน BCP for EID</t>
  </si>
  <si>
    <t>A13 โครงการป้องกันและควบคุมการดื้อยาต้านจุลชีพ และการใช้ยาอย่างสมเหตุสมผล</t>
  </si>
  <si>
    <t>C25มีความคุ้มค่าและความปลอดภัยในการใช้ยา  การเกิดเชื้อดื้อยาลดลง</t>
  </si>
  <si>
    <t xml:space="preserve">K30   ร้อยละของโรงพยาบาลที่ใช้ยาอย่างสมเหตุผล (RDU)       </t>
  </si>
  <si>
    <t>ตัวชี้วัดย่อย :</t>
  </si>
  <si>
    <t>30.1≥ ร้อยละ 70 RDU ขั้นที่ 2</t>
  </si>
  <si>
    <t>30.2 ≥ ร้อยละ 35RDU ขั้นที่ 3</t>
  </si>
  <si>
    <t>K31ร้อยละ95ของโรงพยาบาลที่มีระบบจัดการการดื้อยาต้านจุลชีพอย่างบูรณาการ (AMR)</t>
  </si>
  <si>
    <t>31.1 ร้อยละ 95 โรงพยาบาลที่มีการจัดการ AMR ระดับ intermediate</t>
  </si>
  <si>
    <t>31.2 อัตราการติดเชื้อดื้อยาในกระแสเลือดม่เพิ่มขึ้นจาก ปีปฏิทิน 61</t>
  </si>
  <si>
    <t>A 14 โครงการพัฒนาศูนย์ความเป็นเลิศทางการแพทย์</t>
  </si>
  <si>
    <t>C26 ประชาชนได้รับการดูแลรักษาพยาบาลและการส่งต่อที่เหมาะสม</t>
  </si>
  <si>
    <t>K32 ร้อยละ10ของการส่งต่อผู้ป่วยนอกเขตสุขภาพลดลง</t>
  </si>
  <si>
    <t>A 15 โครงการพัฒนาระบบบริการสุขภาพสาขาทารกแรกเกิด</t>
  </si>
  <si>
    <t>C27 เพิ่มประสิทธิภาพการดูแลสาขาทารกแรกเกิดให้ทั่วถึงและครอบคลุม</t>
  </si>
  <si>
    <t>K33 อัตราตายทารกแรกเกิด  &lt; 3.6 : 1000 
ทารกเกิดมีชีพ</t>
  </si>
  <si>
    <t>A16โครงการดูแลผู้ป่วยระยะสุดท้ายแบบประคับประคองและการดูแลผู้ป่วยกึ่งเฉียบพลัน (Palliative Care)</t>
  </si>
  <si>
    <t>C28ผู้ป่วยระยะสุดท้ายได้รับการดูแลแบบประคับประคองตามมาตรฐานจนถึงวาระสุดท้าย</t>
  </si>
  <si>
    <t>K34 ร้อยละ40ของการบรรเทาอาการปวดและจัดการอาการต่างๆด้วย   Opiod   ในผู้ป่วยประคับประคองระยะท้ายอย่างมีคุณภาพ</t>
  </si>
  <si>
    <t>A 17 โครงการพัฒนาระบบบริการการแพทย์แผนไทยฯ</t>
  </si>
  <si>
    <t>C29ประชาชนเข้าถึงบริการด้านการแพทย์แผนไทยและการแพทย์ทางเลือกเพิ่มขึ้น</t>
  </si>
  <si>
    <t>K35 ร้อยละ20.5ของผู้ป่วยนอกทั้งหมดที่ได้รับบริการตรวจ วินิจฉัย รักษาโรค และฟื้นฟูสภาพด้วยศาสตร์การแพทย์แผนไทยและการแพทย์ทางเลือก</t>
  </si>
  <si>
    <t>A18 โครงการพัฒนาระบบบริการสุขภาพสาขาสุขภาพจิตและจิตเวช</t>
  </si>
  <si>
    <t>C30 ผู้ป่วยโรคซึมเศร้าได้รับการดูแลรักษาที่ทันท่วงทีมีมาตรฐารและต่อเนื่อง</t>
  </si>
  <si>
    <t xml:space="preserve">K36ร้อยละ71ของผู้ป่วยโรคซึมเศร้าเข้าถึงบริการสุขภาพจิต </t>
  </si>
  <si>
    <t>K37 อัตราการฆ่าตัวตายสำเร็จ ไม่เกิน 8.0 ต่อประชากรแสนคน</t>
  </si>
  <si>
    <t>A 19 โครงการพัฒนาระบบบริการการสุขภาพ 5 สาขาหลัก</t>
  </si>
  <si>
    <t>C31อัตราตายเสียชีวิตจากภาวะการติดเชื้อในกระแสเลือดแบบรุนแรงของผู้ป่วยที่เข้ามารับการรักษาในโรงพยาบาลลดลง</t>
  </si>
  <si>
    <t>C329อัตราตายของผู้ป่วยอายุ 50 ปีขึ้นไปที่ป่วยด้วยโรคกระดูกพรุนลดลง</t>
  </si>
  <si>
    <t>K38 อัตราตายผู้ป่วยติดเชื้อในกระแสเลือดแบบรุนแรงชนิด Community - Acquired  น้อยกว่าร้อยละ 28</t>
  </si>
  <si>
    <t>K39ร้อยละของโรงพยาบาลที่มีทีม Refracture Prevention ในโรงพยาบาลตั้งแต่ระดับ M 1 ขึ้นไปที่มีแพทย์ออร์โธปิดิกส์เพิ่มขึ้น ให้ได้อย่างน้อย 1 ทีมต่อ 1 เขตสุขภาพ</t>
  </si>
  <si>
    <t xml:space="preserve">  (มีการจัดตั้งทีม Refracture Prevention ใน รพ.ระดับ M1 ขึ้นไป เพิ่มขึ้นร้อยละ 4.13 จากปี 2563)</t>
  </si>
  <si>
    <t>A20 โครงการพัฒนาระบบบริการสุขภาพ สาขาโรคหัวใจ</t>
  </si>
  <si>
    <t xml:space="preserve">C33 โรงพยาบาลระดับF2ขึ้นไป ได้รับการเพิ่มศักยภาพเพื่อให้ผู้ป่วยStemi เข้าถึงบริการ  </t>
  </si>
  <si>
    <t>C34 อัตราตายจากโรคหลอดเลือดหัวใจลดลง</t>
  </si>
  <si>
    <t xml:space="preserve">K40อัตราตายของผู้ป่วยโรคกล้ามเนื้อหัวใจตายเฉียบพลันชนิด STEMI และการให้การรักษาตามมาตรฐานเวลาที่กำหนด </t>
  </si>
  <si>
    <t>40.1 อัตราตายของผู้ป่วยโรคกล้ามเนื้อหัวใจตายเฉียบพลันชนิด STEMI ≤ ร้อยละ 8</t>
  </si>
  <si>
    <t>40.2 ร้อยละ60ของการให้การรักษาผู้ป่วย STEMI ได้ตามมาตรฐานเวลาที่กาหนด</t>
  </si>
  <si>
    <t>A 21 โครงการพัฒนาระบบบริการสุขภาพ สาขาโรคมะเร็ง</t>
  </si>
  <si>
    <t>C35 ลดระยะเวลารอคอยของมะเร็ง 5 ลำดับแรก ( มะเร็งตับ  ปอด  เต้านม  ลำใส้ใหญ่และทวารหนักและมะเร็งปากมดลูก)</t>
  </si>
  <si>
    <t>C36 อัตราตายจากโรคมะเร็ง 5 ลำดับแรกลดลง</t>
  </si>
  <si>
    <t xml:space="preserve">K41ร้อยละของผู้ป่วยมะเร็ง 5 อันดับแรก ได้รับการรักษาภายในระยะเวลาที่กำหนด    </t>
  </si>
  <si>
    <t xml:space="preserve"> 41.1≥ ร้อยละ 75ของผู้ป่วยที่ได้รับการรักษาด้วยการผ่าตัด ภายในระยะเวลา 4 สัปดาห์</t>
  </si>
  <si>
    <t>41.2 ≥ ร้อยละ 75ของผู้ป่วยที่ได้รับการรักษาด้วยเคมีบ าบัด ภายในระยะเวลา 6 สัปดาห์</t>
  </si>
  <si>
    <t>41.3  ≥ ร้อยละ 60ของผู้ป่วยที่ได้รับการรักษาด้วยรังสีรักษา ภายในระยะเวลา 6 สัปดาห์</t>
  </si>
  <si>
    <t>A 22โครงการพัฒนาระบบบริการสุขภาพ สาขาโรคไต</t>
  </si>
  <si>
    <t xml:space="preserve">K42 ร้อยละ66ของผู้ป่วย CKD ที่มีอัตราการลดลงของ eGFR&lt;4 ml/min/1.73m2/yr </t>
  </si>
  <si>
    <t>A 23 โครงการพัฒนาระบบบริการสุขภาพ สาขาจักษุวิทยา</t>
  </si>
  <si>
    <t xml:space="preserve">C39เพิ่มคุณภาพบริการสุขภาพสาขาจักษุวิทยา   ลดระยะเวลารอคอยของผู้ป่วยโรคตาบอดจากต้อกระจก  </t>
  </si>
  <si>
    <t xml:space="preserve">K43 ร้อยละ85ของผู้ป่วยต้อกระจกชนิดบอด (Blinding Cataract) ได้รับการผ่าตัดภายใน 30 วัน </t>
  </si>
  <si>
    <t>A24 โครงการพัฒนาระบบบริการสุขภาพ สาขาปลูกถ่ายอวัยวะ</t>
  </si>
  <si>
    <t>C40 ผู้บริจาคอวัยวะจากผู้ป่วยสมองตายเพิ่มขึ้น</t>
  </si>
  <si>
    <t>K44 อัตราส่วนของจำนวนผู้ยินยอมบริจาคอวัยวะจากผู้ป่วยสมองตายต่อจำนวนผู้ป่วยเสียชีวิตในโรงพยาบาล(โรงพยาบาล A,S) ร้อยละ 20 จากจำนวนผู้ยินยอมบริจาคอวัยวะปี 2562</t>
  </si>
  <si>
    <t>A 26โครงการพัฒนาระบบบริการดูแลระยะกลาง(Intermediate Care)</t>
  </si>
  <si>
    <t>C43 พัฒนาระบบบริการดูแลระยะเปลี่ยนผ่านระหว่างหลังภาวะวิกฤตและการดูแลที่บ้านหรือชุมชนให้มีความเชื่อมโยงและต่อเนื่อง</t>
  </si>
  <si>
    <t>K46ร้อยละ100ของโรงพยาบาลระดับ M และ  F ในจังหวัดที่ให้การบริบาลฟื้นสภาพระยะกลางแบบผู้ป่วยใน (Intermediate bed/ward)</t>
  </si>
  <si>
    <t>A 27  โครงการพัฒนาระบบบริการ One day surgery</t>
  </si>
  <si>
    <t>C44ลดความแออัดและระยะเวลารอคอยการผ่าตัดของผู้ป่วยกลุ่มเป้าหมาย</t>
  </si>
  <si>
    <t>K47 ร้อยละ20ของผู้ป่วยที่เข้ารับการผ่าตัด One Day Surgery: ODS( ร้อยละ 20 ของจำนวนผู้ป่วยทั้งหมดต่อปี ในกลุ่มโรค ที่ให้บริการ ODS)</t>
  </si>
  <si>
    <t>K48ร้อยละของการเกิดภาวะแทรกซ้อนจากการผ่าตัดนิ่วในถุงน้าดีหรือถุงน้าดีอักเสบผ่านการผ่าตัดแผลเล็ก (Minimally Invasive Surgery : MIS)</t>
  </si>
  <si>
    <t xml:space="preserve">- เกิดการบาดเจ็บ CBD injury หรือเกิด massive breeding ซึ่งต้องให้เลือด 2 ยูนิตขึ้นไประหว่างผ่าตัดหรือ hollow viscous organ injury &lt; ร้อยละ 1 </t>
  </si>
  <si>
    <t xml:space="preserve"> - Re-admit ภายใน 1 เดือน (ที่เกี่ยวกับการผ่าตัด เช่น delay detect CBD injury หรือ delay detect hollow viscous organ injury หรือ surgical site infection: SSI) &lt; ร้อยละ 5)</t>
  </si>
  <si>
    <t>A 28 โครงการกัญชาทางการแพทย์</t>
  </si>
  <si>
    <t>C45ผู้ป่วยได้รับกัญชาเพื่อใช้ทางการแพทย์อย่างเหมาะสม</t>
  </si>
  <si>
    <t xml:space="preserve">K49จำนวนหน่วยบริการที่มีการจัดบริการคลินิคกัญชาทางการแพทย์แบบบูรณาการครอบคลุม รพ.สังกัดกระทรวงสาธารณสุขและสถานพยาบาลเอกชน </t>
  </si>
  <si>
    <t xml:space="preserve"> ไม่น้อยกว่าร้อยละ 50</t>
  </si>
  <si>
    <t>A 29 โครงการพัฒนาระบบการแพทย์ฉุกเฉินครบวงจรและระบบการส่งต่อ</t>
  </si>
  <si>
    <t>C46 ผู้ป่วยฉุกเฉินได้รับการดูแลรักษาที่มีคุณภาพและป้องกันภาวะทุพพลภาพที่อาจเกิดขึ้นทั้งในภาวะปกติและภาวะภัยพิบัติ</t>
  </si>
  <si>
    <t xml:space="preserve">K50 1)&lt; ร้อยละ 12ของอัตราการเสียชีวิตของผู้ป่วยวิกฤตฉุกเฉิน (Triage Level 1) ภายใน 24 ชั่วโมง ในโรงพยาบาลระดับ A, S, M1 (ทั้งที่ ER และ Admit) </t>
  </si>
  <si>
    <t>-  อัตราของผู้ป่วย triage level 1,2 ที่มีข้อบ่งชี้ในการ Admit ได้รับ Admit ภายใน 2 ชม. ในโรงพยาบาลระดับ A, S, M1</t>
  </si>
  <si>
    <t>K51 2)ร้อยละ26ของประชากรเข้าถึงบริการการแพทย์ฉุกเฉิน</t>
  </si>
  <si>
    <t>K52  3)ร้อยละ90ของรพศ. ผ่านเกณฑ์ ER คุณภาพ</t>
  </si>
  <si>
    <t>A30 โครงการพระราชดำริ โครงการเฉลิมพระเกียรติ และโครงการพื้นที่เฉพาะ</t>
  </si>
  <si>
    <t>C47 โครงการพระราชดำริ /โครงการเฉลิมพระเกียรติดำเนินการได้ตามกระบวนการและวัตถุประสงค์</t>
  </si>
  <si>
    <t>C48 ประชาชน/นักท่องเที่ยวในพื้นที่พิเศษสามารถเข้าถึงบริการสุขภาพได้อย่างรวดเร็วและมีประสิทธิภาพ</t>
  </si>
  <si>
    <t>K53ร้อยละของหน่วยบริการกลุ่มเป้าหมายมีมาตรฐานการบริการสุขภาพนักท่องเที่ยวในพื้นที่เกาะตามที่กาหนด</t>
  </si>
  <si>
    <t xml:space="preserve"> -ร้อยละ 50  รพศ./รพท./รพช.  </t>
  </si>
  <si>
    <t xml:space="preserve"> -ร้อยละ 50 รพ.สต.</t>
  </si>
  <si>
    <t>A31 โครงการพัฒนาการท่องเที่ยวเชิงสุขภาพและการแพทย์</t>
  </si>
  <si>
    <t>C49การพัฒนาสมุนไพรให้เข้าสู่ระบบสุขภาพและระบบเศรษฐกิจแบบครบวงจร  ตั้งแต่ต้นทาง กลางทาง และปลายทาง ตามแนวทางประชารัฐ</t>
  </si>
  <si>
    <t>K54อัตราการเพิ่มขึ้นร้อยละ 5ของจำนวนสถานประกอบการด้านการท่องเที่ยวเชิงสุขภาพที่ได้รับมาตรฐานการท่องเที่ยว</t>
  </si>
  <si>
    <t>K55ร้อยละ 60 ของจำนวนเมืองสมุนไพรทั้งหมด 14 จังหวัดเมืองสมุนไพรได้รับการพัฒนาด้านการเกษตร วิตถุดิบสมุนไพร อุตสาหกรรมสมุนไพร กำรท่องเที่ยวเชิงสุขภาพ ความงามและการแพทย์แผนไทย ผ่านเกณฑ์การประเมิน</t>
  </si>
  <si>
    <t>K56 สถานที่กักกันตัวตามที่รัฐก าหนด (AHQ/WQ) ได้มาตรฐานตามเกณฑ์การรับชาวต่างชาติเพิ่มขึ้น ร้อยละ 5</t>
  </si>
  <si>
    <t>A 32 โครงการผลิตและพัฒนากำลังคนด้านสุขภาพสู่ความเป็นมืออาชีพ</t>
  </si>
  <si>
    <t>C50การบริหารจัดการการผลิตและพัฒนากำลังคนมีประสิทธิภาพ</t>
  </si>
  <si>
    <t>C51บุคลากรได้รับการพัฒนาให้มีขีดสมรรถนะสูงอย่างมืออาชีพเพื่อตอบสนองยุทธศาสตร์ ประเทศ</t>
  </si>
  <si>
    <t xml:space="preserve">K57ระดับความสำเร็จของเขตสุขภาพที่มีการบริหารจัดการระบบการผลิตและพัฒนากำลังคนได้ตามเกณฑ์ </t>
  </si>
  <si>
    <t>A 33 โครงการบริหารจัดการกำลังด้านสุขภาพ</t>
  </si>
  <si>
    <t>C52 การบริหารจัดการกำลังคนเข็มแข็งและมีเอกภาพ</t>
  </si>
  <si>
    <t xml:space="preserve">K58 ร้อยละของเขตสุขภาพที่มีการบริหารจัดการกำลังคนที่มีประสิทธิภาพ </t>
  </si>
  <si>
    <t xml:space="preserve">  - ≥ 11 เขตสุขภาพมีตำแหน่งว่างคงเหลือไม่เกินร้อยละ 3</t>
  </si>
  <si>
    <t xml:space="preserve">K59 ร้อยละ80ของบุคลำกรที่มีควำมพร้อมรองรับกำรเข้ำสู่ตำแหน่งที่สูงขึ้นได้รับการพัฒนา </t>
  </si>
  <si>
    <t>A 34 โครงการ Happy MOPH กระทรวงสาธารณสุข กระทรวงแห่งความสุข</t>
  </si>
  <si>
    <t>C53 บุคลากรมีความสุข และมีความพึงพอใจต่อองค์กร</t>
  </si>
  <si>
    <t>K60 จำนวนองค์กรแห่งความสุขที่มีคุณภาพและเป็นต้นแบบ</t>
  </si>
  <si>
    <t>A35 โครงการประเมินคุณธรรม ความโปร่งใสและบริหารความเสี่ยง</t>
  </si>
  <si>
    <t>C54 หน่วยงานสาธารณสุขปรับปรุงและพัฒนาในเรื่องคุณธรรมและความโปร่งใสในการดำเนินงาน</t>
  </si>
  <si>
    <t>C55 การจัดซื้อยาและเวชภัณฑ์ที่มิใช่ยามีการดำเนินการด้วยความโปร่งใสและมีประสิทธิภาพ</t>
  </si>
  <si>
    <t>C56 มีระบบควบคุมภายในที่ได้มาตรฐานตามที่สำนักงานการตรวจเงินแผ่นดินกำหนด</t>
  </si>
  <si>
    <t>K61 1)ร้อยละ 92หน่วยงานในสังกัดกระทรวงสาธารณสุขผ่านเกณฑ์การประเมิน คุณธรรมและความโปร่งใส</t>
  </si>
  <si>
    <t>K62 2)  ร้อยละ92ของหน่วยงานในสังกัดกระทรวงสาธารณสุขผ่านเกณฑ์การประเมิน ITA</t>
  </si>
  <si>
    <t>K63 ร้อยละ 75 ของส่วนราชการและหน่วยงานสังกัดกระทรวงสำธำรณสุขผ่ำนเกณฑ์กำรประเมินกำรตรวจสอบภำยใน การควบคุมภายในและกำรบริหารความเสี่ยง</t>
  </si>
  <si>
    <t>A 36 โครงการพัฒนาองค์กรคุณภาพ</t>
  </si>
  <si>
    <t>C57 จังหวัด/อำเภอมีการจัดทำแผนยุทธศาสตร์สุขภาพที่เชื่อมโยงยุทธศาสตร์ชาติ กสธ และนโยบาย</t>
  </si>
  <si>
    <t>C58 หน่วยบริหารพัฒนาคุณภาพการบริหารจัดการองค์กรตามเกณฑ์คุณภาพการบริหารจัดการภาครัฐ พ.ศ. 2558</t>
  </si>
  <si>
    <t>C59 หน่วยบริการพัฒนาคุณภาพมาตรฐานตามเกณฑ์ที่กำหนด</t>
  </si>
  <si>
    <t>K641)ร้อยละ  ของความสำเร็จของส่วนราชการในสังกัด สป.สธ ที่ดำเนินการพัฒนาคุณภาพการบริหารจัดการภาครัฐผ่านเกณฑ์ที่กำหนด</t>
  </si>
  <si>
    <t>64.1 ร้อยละ95ความสำเร็จของส่วนราชการในสังกัดส านักงานปลัดกระทรวงสาธารณสุขที่ด าเนินการพัฒนาคุณภาพการบริหารจัดการภาครัฐผ่านเกณฑ์ที่ก าหนด (กองใน สังกัดส านักงานปลัดกระทรวงสาธารณสุข ส่วนกลาง)</t>
  </si>
  <si>
    <t>64.2 ร้อยละ95ความสำเร็จของส่วนราชการในสังกัดส านักงานปลัดกระทรวงสาธารณสุขที่ด าเนินการพัฒนาคุณภาพการบริหารจัดการภาครัฐผ่านเกณฑ์ที่ก าหนด (สสจ.)</t>
  </si>
  <si>
    <t>64.3 ร้อยละ95ความสำเร็จของส่วนราชการในสังกัดส านักงานปลัดกระทรวงสาธารณสุขที่ด าเนินการพัฒนาคุณภาพการบริหารจัดการภาครัฐผ่านเกณฑ์ที่ก าหนด (ระดับอ าเภอ)</t>
  </si>
  <si>
    <t>K65 ร้อยอยละของโรงพยาบาลสังกัดกระทรวงสาธารณสุขมีคุณภาพมาตรฐานผ่านการรับรอง HA ขั้น 3</t>
  </si>
  <si>
    <t>65.1 ร้อยละ98จำนวนโรงพยาบาลศูนย์ โรงพยาบาลทั่วไปในสังกัดส านักงานปลัดกระทรวงสาธารณสุข มีคุณภาพมาตรฐาน ผ่านการรับรอง HA ขั้น 3</t>
  </si>
  <si>
    <t>65.2 ร้อยละ98ของโรงพยาบาลสังกัดกรมการแพทย์ กรมควบคุมโรคและกรมสุขภาพจิตมีคุณภาพมาตรฐานผ่านการรับรอง HA ขั้น 3</t>
  </si>
  <si>
    <t>65.3 ร้อยละ80ของโรงพยาบาลชุมชนในสังกัดส านักงานปลัดกระทรวงสาธารณสุข มีคุณภาพมาตรฐานผ่านการรับรอง HA ขั้น 3</t>
  </si>
  <si>
    <t>K66 ร้อยละ75ของ รพ.สต.ที่ผ่านเกณฑ์การพัฒนาคุณภาพ รพ.สต. ติดดาว ระดับ 5 ดาว</t>
  </si>
  <si>
    <t>A 37 โครงการพัฒนาระบบข้อมูลข่าวสารเทคโนโลยีสุขภาพแห่งชาติ (NHIS)</t>
  </si>
  <si>
    <t>C60 ข้อมูลมีคุณภาพ  และมีการนำข้อมูลไปใช้ประโยชน์เพื่อการกำหนดนโยบายและยุทธศาสตร์การบริหารจัดการทรัพยากรด้านสุขภาพ</t>
  </si>
  <si>
    <t xml:space="preserve">K67ร้อยละ85ของจังหวัดที่ผ่านเกณฑ์คุณภาพข้อมูล   </t>
  </si>
  <si>
    <t xml:space="preserve">A 38  โครงการ Smart  Hospital </t>
  </si>
  <si>
    <t xml:space="preserve">C61โรงพยาบาลมีการพัฒนาระบบบริการเพื่อลดความแออัด และลดความเหลื่อมล้ำของประชาชน   </t>
  </si>
  <si>
    <t xml:space="preserve">K68ร้อยละของหน่วยบริการที่เป็น Smart Hospital (Smart tools &amp; Smart service)    </t>
  </si>
  <si>
    <t>ตัวชี้วัดย่อย</t>
  </si>
  <si>
    <t>68.1 ร้อยละของหน่วยบริการที่เป็น Smart Hospital (Smart tools &amp; Smart service) (รพ. ระดับ A, S, M1, M2)</t>
  </si>
  <si>
    <t>68.2 ร้อยละของหน่วยบริการที่เป็น Smart Hospital (Smart tools &amp; Smart service) (รพ. ระดับ F1, F2, F3 )</t>
  </si>
  <si>
    <t>68.3ร้อยละของหน่วยบริการที่เป็น Smart Hospital (Smart tools &amp; Smart service) (รพ. นอกสังกัด สป.สธ.</t>
  </si>
  <si>
    <t>K69ร้อยละของโรงพยาบาลที่มีระบบรับยาที่ร้านยา มีการด าเนินการตามเกณฑ์ที่ก าหนด</t>
  </si>
  <si>
    <t>A39 โครงการลดความเหลื่อมล้ำของ 3 กองทุน</t>
  </si>
  <si>
    <t>C62 ลดความเหลื่อมล้ำการจ่ายเงินในแก่สถานพยาบาลของแต่ระบบหลักประกันสุขภาพภาครัฐมีความเป็นธรรม</t>
  </si>
  <si>
    <t>K70 ความแตกต่างอัตราการใช้สิทธิ(compliance rate) เมื่อไปใช้บริการผู้ป่วยใน (IP) ของผู้มีสิทธิใน 3 ระบบ</t>
  </si>
  <si>
    <t>K71ระดับความสำเร็จของการจัดทำสิทธิประโยชน์กลาง ของผู้ป่วยในระบบหลักประกันสุขภาพ 3 ระบบ</t>
  </si>
  <si>
    <t>A 40 โครงการบริหารจัดการด้านการเงินการคลัง</t>
  </si>
  <si>
    <t>C63มีมาตรการเพื่อขับเคลื่อนนโยบายและแผนทางการเงิน</t>
  </si>
  <si>
    <t>C64มีหลักเกณฑ์/แนวทางในการปรับเกลี่ยวงเงินจัดสรรและการช่วยเหลือหน่วยบริการ</t>
  </si>
  <si>
    <t xml:space="preserve">K72ร้อยละของหน่วยบริการที่ประสบภาวะวิกฤตทางการเงิน   </t>
  </si>
  <si>
    <t>ตัวชี้วัด</t>
  </si>
  <si>
    <t>72.1 ≤ ร้อยละ 4ของหน่วยบริการที่ประสบภาวะวิกฤตทางการเงิน(ระดับ 7)</t>
  </si>
  <si>
    <t>72.2  ≤ ร้อยละ 6ของหน่วยบริการที่ประสบภาวะวิกฤตทางการเงิน(ระดับ 6)</t>
  </si>
  <si>
    <t>A41 โครงการพัฒนางานวิจัย/ นวัตกรรมผลิตภัณฑ์สุขภาพและเทคโนโลยีทางการแพทย์</t>
  </si>
  <si>
    <t>C65มีการนำองค์ความรู้และผลงานวิจัยไปใช้ประโยชน์ในการแก้ปัญหาและกำหนดนโยบายด้านสุขภาพ</t>
  </si>
  <si>
    <t xml:space="preserve">K73จำนวนนวตกรรม  หรือเทคโนโลยีสุขภาพที่คิดค้นใหม่  หรือพัฒนาต่อยอด </t>
  </si>
  <si>
    <t>K74ร้อยละ100ของเขตสุขภำพที่มีนวัตกรรมกำรจัดกำรบริกำรสุขภำพ</t>
  </si>
  <si>
    <t>A 42 โครงการปรับโครงสร้างและพัฒนากฎหมายสุขภาพ</t>
  </si>
  <si>
    <t>C66การบังคับใช้กฏหมายที่อยู่ในอำนาจของกระทรวงสาธารณสุขมีประสิทธิภาพยิ่งขึ้น</t>
  </si>
  <si>
    <t>K75ระดับความสำเร็จในการพัฒนากฏหมาย หรือมีการบังคับใช้</t>
  </si>
  <si>
    <t>75.1 ระดับความส าเร็จในการพัฒนากฎหมาย 5 ระดับ</t>
  </si>
  <si>
    <t>75.2 ระะดับความสำเร็จของการบังคับใช้กฎหมายครบองค์ประกอบที่ก าหนดของส านักงานสาธารณสุขจังหวัดทั่วประเทศ  ร้อยละ80
(บังคับใช้กับ สสจ.อย่างน้อย 61 จังหวัด)</t>
  </si>
  <si>
    <t xml:space="preserve"> - ประชุมชี้แจงการประเมินการขึ้นทะเบียน</t>
  </si>
  <si>
    <t>เจ้าหน้าที่ ระดับรพ.สต./</t>
  </si>
  <si>
    <t xml:space="preserve"> พค. 64</t>
  </si>
  <si>
    <t>หน่วยบริการ CPP ผ่านระบบ VDO Con</t>
  </si>
  <si>
    <t>รพ. 124 แห่ง</t>
  </si>
  <si>
    <t xml:space="preserve"> - ประชุมคณะกรรมการบริหารกองทุน</t>
  </si>
  <si>
    <t xml:space="preserve"> - คณะกรรมการฯ</t>
  </si>
  <si>
    <t>ธค 63</t>
  </si>
  <si>
    <t xml:space="preserve">ประกันสุขภาพแรงงานต่างด้าว </t>
  </si>
  <si>
    <t>จำนวน 20 คน /2 ครั้ง</t>
  </si>
  <si>
    <t>(ต่างด้าว)</t>
  </si>
  <si>
    <t xml:space="preserve"> -ประชุมคณะกรรมการบริหารงานบริการ </t>
  </si>
  <si>
    <t>คณะกรรมการประกันสังคม</t>
  </si>
  <si>
    <t xml:space="preserve"> มค.64- สค..64</t>
  </si>
  <si>
    <t xml:space="preserve">ผู้ป่วยประกันตนจังหวัดจันทบุรี  </t>
  </si>
  <si>
    <t>จำนวน 25 คน</t>
  </si>
  <si>
    <t>(ประกันสังคม)</t>
  </si>
  <si>
    <t xml:space="preserve"> - ประชุมเชิงปฏิบัติการเขียนโปรแกรม</t>
  </si>
  <si>
    <t xml:space="preserve"> - จนท. เวชสถิติ และ Admin IT</t>
  </si>
  <si>
    <t>ธ.ค.63 - มี.ค.64</t>
  </si>
  <si>
    <t xml:space="preserve">พัฒนารายงานต่างด้าว/UC บนระบบ </t>
  </si>
  <si>
    <t>ระดับรพ. และจนท.ที่เกี่ยวข้อง</t>
  </si>
  <si>
    <t xml:space="preserve"> Data center โดยใช้โปรแกรม</t>
  </si>
  <si>
    <t>จำนวน 30 คน จำนวน 2 วัน</t>
  </si>
  <si>
    <t>Health Script</t>
  </si>
  <si>
    <t xml:space="preserve">3 ครั้ง </t>
  </si>
  <si>
    <t>มี.ค.-พ.ค. 64</t>
  </si>
  <si>
    <t>พัฒนา Appicdtion จองคิวการตรวจ</t>
  </si>
  <si>
    <t xml:space="preserve">สุขภาพแรงงานต่างด้าวบน </t>
  </si>
  <si>
    <t xml:space="preserve"> - โครงการศึกษาดูงานและประชุม
</t>
  </si>
  <si>
    <t xml:space="preserve"> - ผู้บริหาร และเจ้าหน้าที่</t>
  </si>
  <si>
    <t>พ.ย.-ธค.63</t>
  </si>
  <si>
    <t xml:space="preserve"> เชิงปฏิบัติการการพัฒนาระบบบริหาร</t>
  </si>
  <si>
    <t>เกี่ยวข้องกับงานบริการ</t>
  </si>
  <si>
    <t xml:space="preserve"> จัดการงานแรงงานต่างด้าว</t>
  </si>
  <si>
    <t>แรงงานต่างด้าว</t>
  </si>
  <si>
    <t xml:space="preserve"> ปี 2564</t>
  </si>
  <si>
    <t>จำนวน 100 คน</t>
  </si>
  <si>
    <t xml:space="preserve"> - ประเมินคัดเลือกศูนย์บริการหลักประกัน</t>
  </si>
  <si>
    <t xml:space="preserve"> โรงพยาบาลทุกแห่ง</t>
  </si>
  <si>
    <t>มีค.-เม.ย. 64</t>
  </si>
  <si>
    <t>สุขภาพในหน่วยบริการ</t>
  </si>
  <si>
    <t xml:space="preserve"> - ประชุมเชิงปฏิบัติการการใช้งานโปรแกรม </t>
  </si>
  <si>
    <t xml:space="preserve"> - ทีม Admin IT  และจนท.ที่</t>
  </si>
  <si>
    <t>กพ. 64</t>
  </si>
  <si>
    <t xml:space="preserve">  Scan ลายนิ้วมือ ระดับโรงพยาบาล</t>
  </si>
  <si>
    <t xml:space="preserve">เกี่ยวข้องระดับโรงพยาบาล </t>
  </si>
  <si>
    <t>จำนวน 70 คน จำนวน 1 วัน</t>
  </si>
  <si>
    <t xml:space="preserve"> - ค่าเครื่อง Server เพื่อจัดทำระบบ </t>
  </si>
  <si>
    <t xml:space="preserve">Data center โปรแกรมScan ลายนิ้วมือ   </t>
  </si>
  <si>
    <t xml:space="preserve"> - ค่า License โปรแกรมสังการเครื่อง Scan</t>
  </si>
  <si>
    <t xml:space="preserve">นิ้วมือ บน Server </t>
  </si>
  <si>
    <t xml:space="preserve"> - ติดตามพัฒนาระบบการจัดเก็บรายได้</t>
  </si>
  <si>
    <t>รพช. จำนวน 11 แห่ง</t>
  </si>
  <si>
    <t>ม.ค. - ก.ย.64</t>
  </si>
  <si>
    <t>ค่ารักษาพยาบาลจากบริษัทประกันชีวิต</t>
  </si>
  <si>
    <t>ของโรงพยาบาลชุมชนใน จ.จันทบุรี</t>
  </si>
  <si>
    <t>ผ่านระบบ VDO Con</t>
  </si>
  <si>
    <t xml:space="preserve"> - ประชุมเชิงปฏิบัติการตรวจสอบ Audit </t>
  </si>
  <si>
    <t xml:space="preserve"> - จนท. เวชสถิติ และผู้ที่</t>
  </si>
  <si>
    <t>พ.ย.62-ก.ย.63</t>
  </si>
  <si>
    <t>ข้อมูลตามจ่ายค่าบริการผู้ป่วยนอก กรณี</t>
  </si>
  <si>
    <t xml:space="preserve">เกี่ยวข้องระดับรพ.  16 คน  </t>
  </si>
  <si>
    <t xml:space="preserve">อุบัติเหตุฉุกเฉิน ส่งต่อ และ Gray zone </t>
  </si>
  <si>
    <t>ทุกวันที่ 5 ของเดือน</t>
  </si>
  <si>
    <t xml:space="preserve"> - ประชุมเชิงปฏิบัติการพัฒนาคุณภาพการ</t>
  </si>
  <si>
    <t xml:space="preserve"> -  แพทย์ พยาบาล  จนท. เวช</t>
  </si>
  <si>
    <t>ม.ค. - มี.ค. 64</t>
  </si>
  <si>
    <t>บันทึกเวชระเบียนผู้ป่วยในและผู้ป่วยนอก</t>
  </si>
  <si>
    <t>สถิติ .และผู้ที่เกี่ยวข้อง ระดับรพ</t>
  </si>
  <si>
    <t xml:space="preserve"> Medical Record Audit   (MRA) </t>
  </si>
  <si>
    <t xml:space="preserve"> จำนวน80 คน จำนวน 3 วัน</t>
  </si>
  <si>
    <t xml:space="preserve"> - ประชุมเชิงปฏิบัติการพัฒนาครู ก </t>
  </si>
  <si>
    <t>จนท. ผู้รับผิดชอบการบันทึก</t>
  </si>
  <si>
    <t>ธค 63-มค.64</t>
  </si>
  <si>
    <t>ในการการบันทึกข้อมูลตามเกณฑ์คุณภาพ</t>
  </si>
  <si>
    <t>ข้อมูล QOF และการเคลม</t>
  </si>
  <si>
    <t>ผลงานบริการ (QOF) การเคลมเงิน</t>
  </si>
  <si>
    <t xml:space="preserve">เงินจากสปสช. ปี 64 </t>
  </si>
  <si>
    <t xml:space="preserve"> จากสปสช. ปี 64 และจัดทำคู่มือ</t>
  </si>
  <si>
    <t>จำนวน 80 คน</t>
  </si>
  <si>
    <t xml:space="preserve"> - ประชุมคณะกรรมการบริหารการเงิน</t>
  </si>
  <si>
    <t xml:space="preserve"> - คณะกรรมการ CFO  </t>
  </si>
  <si>
    <t>ธค. 63- มิ.ย 64</t>
  </si>
  <si>
    <t>การคลัง (CFO)</t>
  </si>
  <si>
    <t>จำนวน 30 คน / 2 ครั้ง</t>
  </si>
  <si>
    <t xml:space="preserve"> - ประชุมเชิงปฏิบัติการการพัฒนาระบบริหารการเงิน</t>
  </si>
  <si>
    <t xml:space="preserve"> - คณะกรรมการ CFO และ</t>
  </si>
  <si>
    <t>มิ.ย. - ส.ค. 64</t>
  </si>
  <si>
    <t>การคลังและติดตามประเมินผลการดำเนินงาน</t>
  </si>
  <si>
    <t>เจ้าหน้าที่ที่เกี่ยวข้อง</t>
  </si>
  <si>
    <t>ของคณะกรรมการ CFO ระดับอำเภอ</t>
  </si>
  <si>
    <t>จำนวน 30 คน / 6 ครั้ง</t>
  </si>
  <si>
    <t xml:space="preserve"> - ติดตามการใช้งานระบบการจัดเก็บ</t>
  </si>
  <si>
    <t>ธค 63-มีค.64</t>
  </si>
  <si>
    <t>รายได้ค่ารักษาพยาบาลรายตัว โดยใช้</t>
  </si>
  <si>
    <t xml:space="preserve"> โปรแกรม RCM ของโรงพยาบาลชุมชน</t>
  </si>
  <si>
    <t xml:space="preserve">  ใน จ.จันทบุรี โดยบูรณาการกับออกประเมิน</t>
  </si>
  <si>
    <t xml:space="preserve">  ตรวจสอบภายใน และการประชุมผ่าน</t>
  </si>
  <si>
    <t>ระบบ VDO Con</t>
  </si>
  <si>
    <t xml:space="preserve"> - ออกติ่ดตามประเมินการตรวจสอบภายใน </t>
  </si>
  <si>
    <t xml:space="preserve"> 5 มิติ  ด้านการจัดเก็บรายได้</t>
  </si>
  <si>
    <t>กง.ประกัน</t>
  </si>
  <si>
    <t xml:space="preserve"> - จัดทำ/สำรวจข้อมูลแหล่งเสี่ยง แผนที่</t>
  </si>
  <si>
    <t>10 อำเภอ</t>
  </si>
  <si>
    <t>ต.ค.-ก.ย.</t>
  </si>
  <si>
    <t>ความเสี่ยง (spot map)  สถานที่จำหน่าย</t>
  </si>
  <si>
    <t>สารเคมีทางการเกษตรและแอมโมเนีย</t>
  </si>
  <si>
    <t xml:space="preserve"> - ประชุมเชิงปฏิบัติการเรื่อง</t>
  </si>
  <si>
    <t xml:space="preserve"> - จนท.สสจ.   3 คน</t>
  </si>
  <si>
    <t>การสำรวจข้อมูลพื้นฐานอาชีวอนามัย</t>
  </si>
  <si>
    <t xml:space="preserve"> - จนท.รพ.   24 คน</t>
  </si>
  <si>
    <t xml:space="preserve">และเวชกรรมสิ่งแวดล้อมด้านเกษตรกรรม </t>
  </si>
  <si>
    <t xml:space="preserve"> - จนท.สสอ.  20 คน</t>
  </si>
  <si>
    <t>และการจัดทำฐานข้อมูล/การบันทึก</t>
  </si>
  <si>
    <t xml:space="preserve"> - วิทยากร      1 คน</t>
  </si>
  <si>
    <t>ข้อมูลผ่านระบบสารสนเทศ</t>
  </si>
  <si>
    <t>รวม 48 คน</t>
  </si>
  <si>
    <t>อนามัยสิ่งแวดล้อมของประเทศไทย</t>
  </si>
  <si>
    <t xml:space="preserve"> (NEHIS)</t>
  </si>
  <si>
    <t xml:space="preserve"> -ชี้แจงสำรวจการใช้สารเคมีการเกษตร </t>
  </si>
  <si>
    <t>ธ.ค.,มิ.ย.64</t>
  </si>
  <si>
    <t>ในครัวเรือน ผ่าน/App.อสม.ออนไลน์</t>
  </si>
  <si>
    <t xml:space="preserve"> - จนท.รพ.   13 คน</t>
  </si>
  <si>
    <t xml:space="preserve"> - จนท.สสอ.  10 คน</t>
  </si>
  <si>
    <t xml:space="preserve"> - จนท.รพ.สต.  106 คน</t>
  </si>
  <si>
    <t>รวม 132 คน</t>
  </si>
  <si>
    <t>สสจ. 3 คน</t>
  </si>
  <si>
    <t>ต.ค. - กย.</t>
  </si>
  <si>
    <t>กง.อนามัยฯ</t>
  </si>
  <si>
    <t xml:space="preserve"> - ประชุมคณะกรรมการควบคุมโรคจาก</t>
  </si>
  <si>
    <t xml:space="preserve"> - กรรมการ 17 คน/2ครั้ง</t>
  </si>
  <si>
    <t>ก.พ..,มิ.ย.</t>
  </si>
  <si>
    <t>การประกอบอาชีพและโรคจาก</t>
  </si>
  <si>
    <t>สิ่งแวดล้อม</t>
  </si>
  <si>
    <t xml:space="preserve"> - สนับสนุนติดตามการจัดบริการ</t>
  </si>
  <si>
    <t>รพศ. 1 แห่ง</t>
  </si>
  <si>
    <t xml:space="preserve"> - ธ.ค., กพ.,</t>
  </si>
  <si>
    <t xml:space="preserve">อาชีวอนามัยให้แรงงานในชุมชน </t>
  </si>
  <si>
    <t>รพช. 11 แห่ง</t>
  </si>
  <si>
    <t xml:space="preserve">  พ.ค., ก.ค..</t>
  </si>
  <si>
    <t>(คลินิกสุขภาพเกษตรกร) และ</t>
  </si>
  <si>
    <t>รพ.สต. 106 แห่ง</t>
  </si>
  <si>
    <t xml:space="preserve"> อาชีวอนามัยและเวชกรรมสิ่งแวดล้อม</t>
  </si>
  <si>
    <t>รวม118 แห่ง</t>
  </si>
  <si>
    <t>และประเมินฯร่วมกับ สคร.6</t>
  </si>
  <si>
    <t xml:space="preserve"> - การรายงานการเจ็บป่วยหรือเสียชีวิต</t>
  </si>
  <si>
    <t>ต.ค. - ก.ย</t>
  </si>
  <si>
    <t>จากสารเคมีทางการเกษตร</t>
  </si>
  <si>
    <t>รพช.11 แห่ง</t>
  </si>
  <si>
    <t xml:space="preserve"> (รหัสโรค T60)</t>
  </si>
  <si>
    <t xml:space="preserve"> - ให้คำปรึกษา กำกับ ติดตาม และตรวจประเมิน</t>
  </si>
  <si>
    <t>รพศ.1 แห่ง/รพช. 11 แห่ง</t>
  </si>
  <si>
    <t xml:space="preserve"> ธ.ค.-ม.ค./เม.ย.-พ.ค.</t>
  </si>
  <si>
    <t xml:space="preserve"> GREEN &amp; CLEAN Hospital</t>
  </si>
  <si>
    <t xml:space="preserve"> - ส่งเสริมการสร้างสรรนวัตกรรม</t>
  </si>
  <si>
    <t xml:space="preserve">GREEN &amp; CLEAN  Hospital </t>
  </si>
  <si>
    <t xml:space="preserve"> - สนับสนุนหมู่บ้าน/ชุมชนเข้มแข็งด้าน</t>
  </si>
  <si>
    <t xml:space="preserve"> - 38 หมู่บ้าน/ชุมชน</t>
  </si>
  <si>
    <t xml:space="preserve"> พ.ย.-ธ.ค.63</t>
  </si>
  <si>
    <t>อนามัยสิ่งแวดล้อมมีการจัดการ/แก้ไขปัญหา</t>
  </si>
  <si>
    <t>ก.พ.-เม.ย.64</t>
  </si>
  <si>
    <t>สิ่งแวดล้อมในชุมชนที่เป็นรูปธรรมอย่างน้อย</t>
  </si>
  <si>
    <t>หมู่บ้าน/ชุมชนละ 1 ประเด็น</t>
  </si>
  <si>
    <t xml:space="preserve"> -  ติดตามชุมชนที่ รพ. พัฒนา</t>
  </si>
  <si>
    <t xml:space="preserve"> ก.พ. / พ.ค.64</t>
  </si>
  <si>
    <t>GREEN &amp; CLEAN Hospital ลงสู่ชุมชน</t>
  </si>
  <si>
    <t xml:space="preserve"> - ต้นแบบ รพ.สต.ในการดำเนินงานอนามัยสิ่งแวดล้อมตามเกณฑ์มาตรฐาน  GREEN &amp; CLEAN Hospital</t>
  </si>
  <si>
    <t xml:space="preserve"> - 10 รพ.สต</t>
  </si>
  <si>
    <t>ต.ค.63-ก.ย.64</t>
  </si>
  <si>
    <t xml:space="preserve"> - ประกวดนวัตกรรมสนับสนุนการดำเนินงาน</t>
  </si>
  <si>
    <t>ร้อยละ 50 ของชุมชน</t>
  </si>
  <si>
    <t>มี.ค. - พ.ค. 64</t>
  </si>
  <si>
    <t>ชุมชนเข้มแข็งด้านอนามัยสิ่งแวดล้อม</t>
  </si>
  <si>
    <t>(อำเภอละ 1 แห่ง)</t>
  </si>
  <si>
    <t xml:space="preserve"> - ตรวจประเมินอปท. ตามมาตรฐาน</t>
  </si>
  <si>
    <t xml:space="preserve"> - เทศบาล         47 แห่ง</t>
  </si>
  <si>
    <t xml:space="preserve"> มี.ค.-เม.ย. 64</t>
  </si>
  <si>
    <t>การจัดบริการอนามัยสิ่งแวดล้อม (EHA)</t>
  </si>
  <si>
    <t xml:space="preserve"> - สนับสนุน กำกับ ติดตาม ประเมินผล </t>
  </si>
  <si>
    <t>การจัดการมูลฝอยติดเชื้อของสถานบริการสุขภาพ</t>
  </si>
  <si>
    <t>รพ.เอกชน 2 แห่ง</t>
  </si>
  <si>
    <t>ให้ได้รับการจัดการอย่างถูกต้องตามหลักวิชาการ</t>
  </si>
  <si>
    <t>สถานพยาบาล 167 แห่ง</t>
  </si>
  <si>
    <t xml:space="preserve"> - ส่งเสริมสถานประกอบการปลอดโรค</t>
  </si>
  <si>
    <t xml:space="preserve"> ปลอดภัย กายใจเป็นสุข</t>
  </si>
  <si>
    <t xml:space="preserve"> - ตรวจรับรองมาตรฐานสถานประกอบการ</t>
  </si>
  <si>
    <t xml:space="preserve"> - สถานประกอบการ 8 แห่ง</t>
  </si>
  <si>
    <t xml:space="preserve"> - ก.พ., พ.ค.64</t>
  </si>
  <si>
    <t>ปลอดโรค ปลอดภัย กายใจเป็นสุข ร่วมกับ สคร.6</t>
  </si>
  <si>
    <t xml:space="preserve"> - วิสาหกิจชุมชน    2 แห่ง</t>
  </si>
  <si>
    <t xml:space="preserve"> - ตรวจประเมินสถานที่ทำงานน่าอยู่  น่าทำงาน</t>
  </si>
  <si>
    <t xml:space="preserve"> - รพ.               12 แห่ง</t>
  </si>
  <si>
    <t xml:space="preserve">  - ก.พ., พ.ค.64</t>
  </si>
  <si>
    <t>ร่วมกับ ศูนย์อนามัยที่ 6</t>
  </si>
  <si>
    <t xml:space="preserve"> - ชี้แจง ติดตาม การจัดบริการสร้างเสริม</t>
  </si>
  <si>
    <t xml:space="preserve"> - รพ.              12 แห่ง</t>
  </si>
  <si>
    <t xml:space="preserve"> - พ.ย., ก.พ., </t>
  </si>
  <si>
    <t>สุขภาพและป้องกันในกลุ่มสิทธิข้าราชการ/</t>
  </si>
  <si>
    <t xml:space="preserve">   พ.ค., พ.ย.</t>
  </si>
  <si>
    <t>ประกันสังคม ของ รพ.</t>
  </si>
  <si>
    <t xml:space="preserve"> - บูรณาการร่วมกับงานอนามัยโรงเรียนและ</t>
  </si>
  <si>
    <t xml:space="preserve"> - ร.ร.             246 แห่ง</t>
  </si>
  <si>
    <t xml:space="preserve"> - ธ.ค.63 , มิ.ย.64</t>
  </si>
  <si>
    <t>ศูนย์เด็กเล็ก ติดตามประเมินสุขาภิบาลอาหาร</t>
  </si>
  <si>
    <t xml:space="preserve"> - ศพด.       10 อำเภอ</t>
  </si>
  <si>
    <t>ในโรงเรียน และศูนย์พัฒนาเด็กเล็ก</t>
  </si>
  <si>
    <t xml:space="preserve"> - ส่งเสริม สนับสนุนการบังคับใช้กฎกระทรวง</t>
  </si>
  <si>
    <t>สุขลักษณะของสถานที่จำหน่ายอาหาร พ.ศ. 2561</t>
  </si>
  <si>
    <t xml:space="preserve"> -  ตรวจประเมิน/เฝ้าระวังสถานประกอบการ</t>
  </si>
  <si>
    <t>ด้านอาหารเพื่อส่งเสริมสุขภาพและการท่องเที่ยว</t>
  </si>
  <si>
    <t>๑) การพัฒนาร้านอาหารและแผงลอย</t>
  </si>
  <si>
    <t xml:space="preserve"> - ร้านอาหาร/แผงลอย ผ่านเกณฑ์</t>
  </si>
  <si>
    <t>ต.ค.- ก.ย. 6</t>
  </si>
  <si>
    <t>จำหน่ายอาหารตามเกณฑ์ CFGT</t>
  </si>
  <si>
    <t>CFGT ร้อยละ 85</t>
  </si>
  <si>
    <t>๒) การพัฒนาตลาดสดน่าซื้อ</t>
  </si>
  <si>
    <t xml:space="preserve"> - ตลาดสดในพื้นที่ ผ่านเกณฑ์</t>
  </si>
  <si>
    <t>ตลาดสดน่าซื้อ ร้อยละ 90</t>
  </si>
  <si>
    <t>๓) การพัฒนาตลาดนัดน่าซื้อ</t>
  </si>
  <si>
    <t xml:space="preserve"> - มีตลาดนัดผ่านเกณฑ์</t>
  </si>
  <si>
    <t>ตลาดนัดน่าซื้อระดับพื้นฐาน</t>
  </si>
  <si>
    <t>อำเภอละ 1 แห่ง</t>
  </si>
  <si>
    <t>ระดับดีมากจังหวัดละ 1แห่ง</t>
  </si>
  <si>
    <t xml:space="preserve"> - เฝ้าระวังและรับรองมาตรฐาน ร้าน/ แผงลอย/</t>
  </si>
  <si>
    <t xml:space="preserve"> - ชุดตรวจโคลิฟอร์ม</t>
  </si>
  <si>
    <t>ก.พ. - พ.ค. 64</t>
  </si>
  <si>
    <t>รร./รพ. และสุ่มประเมินด้านแบคทีเรีย</t>
  </si>
  <si>
    <t xml:space="preserve"> 3,000ขวด</t>
  </si>
  <si>
    <t xml:space="preserve">     1 ร้านอาหารและแผงลอยจำหน่ายอาหาร ร้อยละ ๒๐</t>
  </si>
  <si>
    <t>140 แห่ง</t>
  </si>
  <si>
    <t xml:space="preserve">     2 โรงอาหารในสถานศึกษา ร้อยละ ๕</t>
  </si>
  <si>
    <t>20 รร.</t>
  </si>
  <si>
    <t xml:space="preserve">     3 โรงครัวในโรงพยาบาล ร้อยละ ๑๐๐</t>
  </si>
  <si>
    <t>11 แห่ง</t>
  </si>
  <si>
    <t xml:space="preserve"> - การประเมินคุณภาพและตรวจเยี่ยมตลาด</t>
  </si>
  <si>
    <t>19 แห่ง</t>
  </si>
  <si>
    <t>1 อำเภอ 1 ตลาดนัด</t>
  </si>
  <si>
    <t>เป็นตลาดนัดน่าซื้อ ร้อย ๑๐๐</t>
  </si>
  <si>
    <t>พัฒนาศักยภาพบุคลากร ด้านกฎหมายที่เกี่ยวข้องกับสิ่งแวดล้อม</t>
  </si>
  <si>
    <t>ศึกาดูงานการดำเนินงานจัดบริการอาชีวอนามัย</t>
  </si>
  <si>
    <t>ม.ค.</t>
  </si>
  <si>
    <t>ใน รพช. และ รพ.สต. จ.ฉะเชิงเทรา</t>
  </si>
  <si>
    <t xml:space="preserve"> - จนท.รพ.   12 คน</t>
  </si>
  <si>
    <t xml:space="preserve"> -ตัวแทน รพ.สต.  20 คน</t>
  </si>
  <si>
    <t xml:space="preserve"> - วิทยากร 2 คน</t>
  </si>
  <si>
    <t>รวม 47 คน</t>
  </si>
  <si>
    <t xml:space="preserve">  - อบรมเชิงปฏิบัติการด้านอาชีวอนามัยและ</t>
  </si>
  <si>
    <t>ธ.ค</t>
  </si>
  <si>
    <t>และการประเมินความเสี่ยงจากการทำงาน</t>
  </si>
  <si>
    <t xml:space="preserve"> - สนับสนุนกลไกการบังคับใช้กฎหมาย</t>
  </si>
  <si>
    <t>สาธารณสุข</t>
  </si>
  <si>
    <t xml:space="preserve">  1. ประชุมคณะกรรมการสาธารณสุข</t>
  </si>
  <si>
    <t xml:space="preserve"> - กรรมการ  23 คน/1ครั้ง</t>
  </si>
  <si>
    <t xml:space="preserve"> - มิ.ย. </t>
  </si>
  <si>
    <t xml:space="preserve">จังหวัด </t>
  </si>
  <si>
    <t xml:space="preserve">  2. ประชุมคณะกรรมการเปรียบเทียบตาม</t>
  </si>
  <si>
    <t xml:space="preserve"> - กรรมการ 6 คน/3ครั้ง</t>
  </si>
  <si>
    <t xml:space="preserve"> - ธ.ค.,เม.ย.,ส.ค.</t>
  </si>
  <si>
    <t xml:space="preserve"> พรบ.การสาธารณสุข พ.ศ. 2535</t>
  </si>
  <si>
    <t xml:space="preserve"> และที่แก้ไขเพิ่มเติม</t>
  </si>
  <si>
    <t xml:space="preserve"> 63.1 สนับสนุนการจัดบริการการแพทย์แผนไทยต้นแบบ
 - ด้านแผนกผู้ป่วยใน
 - ด้านแผนกผู้ป่วยนอก
 - ด้าน IMC
 - ด้านคลินิกกัญชาทางการแพทย์แผนไทย</t>
  </si>
  <si>
    <t>4 แห่ง</t>
  </si>
  <si>
    <t>ต.ค.63-ส.ค.64</t>
  </si>
  <si>
    <t>63.2 คุ้มครองและส่งเสริมภูมิปํญาการแพทย์แผนไทยจังหวัดจันทบุรี</t>
  </si>
  <si>
    <t>64.1 อบรมเจ้าหน้าที่สาธารณสุขในการใช้กัญชาทางการแพทย์ปลอดภัย
 - ค่าอาหารว่าง =150 คน x 35บาท x 2 มื้อ
 - ค่าอาหาร=150 คน x 120บาท x 1 มื้อ
 - ค่าสมนาคุณวิทยากร(เอกชน) 1 คน x 1,200บาท x 5 ชม.
 - ค่าสมนาคุณวิทยากร(รัฐ) 1 คน x 600บาท x 1 ชม.</t>
  </si>
  <si>
    <t>จำนวน 150 คน 1 ครั้ง</t>
  </si>
  <si>
    <t>พ.ค.64</t>
  </si>
  <si>
    <t xml:space="preserve">64.2 อบรมพัฒนาองค์ความรู้ด้านการแพทย์แผนไทยและการแพทย์ทางเลือกจังหวัดจันทบุรี ปี 2564
 - ค่าอาหารว่างและเครื่องดื่ม 50คน x 50บาท x 4มื้อ  
 - ค่าอาหารกลางวัน 50 คน x 300 บาท x 3 มื้อ      
 - ค่าสมนาคุณวิทยากร(เอกชน) 2 คนๆละ14 ชั่วโมงๆ ละ 1,200 บาท
 - ค่าสมนาคุณวิทยากร(รัฐ) 1 คน 1 ชั่วโมงๆ ละ 600 บาท
 - ค่าที่พัก 27 ห้องๆ ละ 1,500 บาท                                   </t>
  </si>
  <si>
    <t xml:space="preserve">จำนวน 50 คน    1 ครั้ง  2 วัน
    </t>
  </si>
  <si>
    <t>มิ.ย.64</t>
  </si>
  <si>
    <t>65.1 บูรณาการอบรม อสม.ด้านกัญชาทางการแพทย์แผนไทย</t>
  </si>
  <si>
    <t>65.2 จัดนิทรรศการวันภูมิปัญญาการแพทย์แผนไทยแห่งชาติ</t>
  </si>
  <si>
    <t xml:space="preserve">สนับสนุนรพ.สต.จ้ดทำโครงการปลูกกัญชาเพื่อประโยชน์ทางการแพทย์โรงพยาบาลส่งเสริมสุขภาพตำบลร่วมกับวิสาหกิจชุมชน
</t>
  </si>
  <si>
    <t>สนับสนุนหน่วยบริการทำงานวิจัย, R2R และนวตกรรม</t>
  </si>
  <si>
    <t>หน่วยบริการทุกแห่ง</t>
  </si>
  <si>
    <t>พ.ย.63-ส.ค.64</t>
  </si>
  <si>
    <t xml:space="preserve">จำนวน 50 คน    1 ครั้ง
    </t>
  </si>
  <si>
    <t>โครงการเมืองสมุนไพรจังหวัดจันทบุรี</t>
  </si>
  <si>
    <t>จำนวน 30 คน   2 ครั้ง</t>
  </si>
  <si>
    <t>เม.ย.,ส.ค.64</t>
  </si>
  <si>
    <t xml:space="preserve">จำนวน 30 คน </t>
  </si>
  <si>
    <t xml:space="preserve"> 1 ครั้ง </t>
  </si>
  <si>
    <t xml:space="preserve"> - ประชุมคณะกรรมการอำนวยการเมืองสมุนไพรจังหวัดจันทบุรี
-ค่าอาหารว่าง 30 คน x 35 บาท x2 มื้อ
-ค่าอาหารกลางวัน 30 คน x 120 บาท</t>
  </si>
  <si>
    <t xml:space="preserve"> - ประชุมจัดทำคำของบประมาณกลุ่มจังหวัด</t>
  </si>
  <si>
    <t xml:space="preserve"> - มหกรรมเมืองสมุนไพร</t>
  </si>
  <si>
    <t xml:space="preserve"> - อบรมผู้ประกอบการสถานประกอบการเพื่อสุขภาพ                                          - ค่าอาหารว่าง 40 คน x 50บาท x 2 มื้อ
 - ค่าอาหาร  40 คน x 250บาท x 1 มื้อ
 - ค่าสมนาคุณวิทยากร(รัฐ) 6 ชม. x 600บาท </t>
  </si>
  <si>
    <t>กง.แผนไทยฯ</t>
  </si>
  <si>
    <t xml:space="preserve">  - ออกตรวจสอบภายในหน่วยงานในสังกัดสำนักงานสาธารณสุขจังหวัด รอบที่ 1/2563 ตรวจสอบ การเงิน บัญชี พัสดุ ยายพาหนะ การบริหารจัดการด้านคอมพิวเตอร์  งานการเจ้าหน้าที่</t>
  </si>
  <si>
    <t xml:space="preserve">สสอ.10 แห่ง รพสต.10แห่ง </t>
  </si>
  <si>
    <t xml:space="preserve"> ธค.62 - มค.63</t>
  </si>
  <si>
    <t xml:space="preserve">  - ออกตรวจสอบภายในหน่วยงานในสังกัดสำนักงานสาธารณสุขจังหวัด รอบที่ 2/2563 ตรวจสอบ การเงิน บัญชี พัสดุ ยายพาหนะ การบริหารจัดการด้านคอมพิวเตอร์ ยาและเวชภัณฑ์มิใช่ยา วัสดุวิทยาศสตร์การแพทย์ รังสีการแพทย์ วัสดุทันตกรรม </t>
  </si>
  <si>
    <t>สสอ.10 แห่ง รพสต.10แห่ง รพศ.รพช.สสจ.13 แห่ง</t>
  </si>
  <si>
    <t>กพ. - มีค 64</t>
  </si>
  <si>
    <t xml:space="preserve"> -  ประชุมจัดสรุปผลการตรวจสอบภายใน ปีงบประมาณ 2564  และจัดทำแผนตรวจสอบภายใน ปีงบประมาณ 2565</t>
  </si>
  <si>
    <t xml:space="preserve">จนท.ตรวจสอบภายใน ระดับจังหวัด 60 คน  </t>
  </si>
  <si>
    <t>พย.62</t>
  </si>
  <si>
    <t xml:space="preserve"> กง.บริหาร</t>
  </si>
  <si>
    <t xml:space="preserve">โครงการสัมนาความรู้ความเข้าใจการจัดทำเอกสารประเมินประสิทธิภาพการเงินการคลัง 5 มิติ ด้วยระบบอิเล็กทรอนิกส์(Electronics Internal Audit : EIA)     </t>
  </si>
  <si>
    <t>จำนวน 60 คน ค่าอาหารกลาง อาหารว่างและเครื่องดื่ม 2 มื้อ   1 ครั้ง/เดือน</t>
  </si>
  <si>
    <t>มก.- กพ.64</t>
  </si>
  <si>
    <t>กง.บริหาร</t>
  </si>
  <si>
    <t xml:space="preserve">ประชุมคณะกรรมการอำนวยการฯ(คอจ.) คณะกรรมการประสานงานสาธารณสุขระดับจังหวัด(คปสจ.) สาธารณสุขอำเภอ.และผู้อำนวนการ รพ.สต.  </t>
  </si>
  <si>
    <t>ตค.63 - กย.64</t>
  </si>
  <si>
    <t xml:space="preserve"> ประชุมคณะกรรมการบริหาร สำนักงานสาธารณสุขจังหวัดจันทบุรี                            </t>
  </si>
  <si>
    <t>สสจ. 22 คน 1 ครั้ง/เดือน</t>
  </si>
  <si>
    <t xml:space="preserve"> ประชุม ติตาม วิเคราะห์ ประเมินแผนการเงิน (Planfin)   รพศ.รพช. จาก จนท.ทีมตรวจประเมินเขตสุภาพที่ 6       </t>
  </si>
  <si>
    <t>จำนวน 20 คน ค่าอาหารกลางวัน,ว่างและเครื่องดื่ม 2 มื้อ 1 ครั้งต่อปี</t>
  </si>
  <si>
    <t>พค. 64</t>
  </si>
  <si>
    <t xml:space="preserve">ประชุมการปรับแผนการเงิน (Planfin) ครึ่งปี          </t>
  </si>
  <si>
    <t xml:space="preserve">ผอ.รพช. หน.บริหาร จนท.การเงินและบัญชี รพศ.รพช.  รวม 40 คน </t>
  </si>
  <si>
    <t>มีค.63</t>
  </si>
  <si>
    <t xml:space="preserve">ประชุมตรวจสอบ/ประเมินการจัดทำงบการเงินและการปรับปรุงบัญชีของโรงพยาบาลชุมชน   </t>
  </si>
  <si>
    <t>ค่าเบี้ยเลี้ยง/ค่าอาหารกลางวัน,ว่างและเครื่องดื่ม 1 มื้อ 1 ครั้งต่อปี</t>
  </si>
  <si>
    <t>มค. พค. สค. 64</t>
  </si>
  <si>
    <t>โครงการพัฒนาศักยภาพการจัดซื้อจัดจ้างตามแนวทางการเช่าเครื่องวิเคราะห์อัตโนมัติพร้อมจัดหาน้ำยา หน่วยบริการในสังกัดสำนักงานสาธารณสุขจังหวัดจันทบุรี</t>
  </si>
  <si>
    <t xml:space="preserve">ผู้รับผิดชอบการจัดซื้อจ้างยาและเวชภัณฑ์ วัสดุวิทยาศสตร์การแพทย์ จ.พัสดุ รวม 40 คน </t>
  </si>
  <si>
    <t>ตค.- พย.63</t>
  </si>
  <si>
    <t>กง.ทันตฯ</t>
  </si>
  <si>
    <t xml:space="preserve">โครงการผู้สูงวัยฟันดีสุขภาพดี ไม่มีโรค </t>
  </si>
  <si>
    <t>ทันตบุคลากรและ</t>
  </si>
  <si>
    <t xml:space="preserve"> เมษายน 2563</t>
  </si>
  <si>
    <t>ประจำปี 2564</t>
  </si>
  <si>
    <t xml:space="preserve">ผู้เกี่ยวข้องทุกระดับ </t>
  </si>
  <si>
    <t xml:space="preserve"> - จัดอบรมให้แก่ผู้สูงอายุที่คัดเลือก</t>
  </si>
  <si>
    <t xml:space="preserve"> -ผู้สูงอายุที่เข้าร่วม</t>
  </si>
  <si>
    <t xml:space="preserve">เข้าร่วมโครงการ (ชมรมผู้สูงอายุ </t>
  </si>
  <si>
    <t>โครงการ</t>
  </si>
  <si>
    <t>ทุกอำเภอ 1 ชมรม : 1 ตำบล )</t>
  </si>
  <si>
    <t>รวมจำนวน 100 คน</t>
  </si>
  <si>
    <t xml:space="preserve"> - ประกวดคัดเลือก “ผู้สูงวัยฟันดี</t>
  </si>
  <si>
    <t xml:space="preserve"> สุขภาพดี ไม่มีโรค”  วัย 80 ปี </t>
  </si>
  <si>
    <t>**บูรณาการร่วมกับกง.ส่งเสริมฯ**</t>
  </si>
  <si>
    <t xml:space="preserve"> - ประชุมพัฒนาทักษะวิชาชีพการ</t>
  </si>
  <si>
    <t xml:space="preserve"> มกราคม   2563</t>
  </si>
  <si>
    <t>ให้บริการทันตกรรมตามกลุ่มวัย/</t>
  </si>
  <si>
    <t>ส่งเสริมสุขภาพช่องปากผู้สูงวัย</t>
  </si>
  <si>
    <t>1ครั้ง 120 คน</t>
  </si>
  <si>
    <t>และพัฒนาระบบการคัดกรอง</t>
  </si>
  <si>
    <t xml:space="preserve"> -ประชุมเชิงปฏิบัติการเพื่อปรับมาตรฐาน</t>
  </si>
  <si>
    <t>ทันตบุคลากรและบุคลากร</t>
  </si>
  <si>
    <t xml:space="preserve"> ธันวาคม 2563</t>
  </si>
  <si>
    <t>การประเมินประสิทธิภาพการดำเนินงาน</t>
  </si>
  <si>
    <t>ที่เกี่ยวข้อง</t>
  </si>
  <si>
    <t>ตามตัวชี้วัด Fee-schedule</t>
  </si>
  <si>
    <t>จำนวน 70  คน</t>
  </si>
  <si>
    <t xml:space="preserve"> -ดำเนินงานประเมินประสิทธิภาพฯในทุก</t>
  </si>
  <si>
    <t>อำเภอ อำเภอละ 2 หน่วยบริการ</t>
  </si>
  <si>
    <t xml:space="preserve"> -ประชุมเชิงปฏิบัติการสรุปผลการ</t>
  </si>
  <si>
    <t>ที่เกี่ยวข้องในพื้นที่</t>
  </si>
  <si>
    <t>รับประเมินจำนวน 50  คน</t>
  </si>
  <si>
    <t xml:space="preserve"> - ประชุม คกก.ทำงาน Service  Plan </t>
  </si>
  <si>
    <t>คณะทำงานด้านทันต</t>
  </si>
  <si>
    <t>ธ.ค./ก.พ./เม.ย./มิ.ย.</t>
  </si>
  <si>
    <t xml:space="preserve"> สาขาสุขภาพช่องปาก จังหวัดจันทบุรี </t>
  </si>
  <si>
    <t xml:space="preserve">สาธารณสุขระดับจังหวัด </t>
  </si>
  <si>
    <t>ส.ค./</t>
  </si>
  <si>
    <t xml:space="preserve">4 ครั้ง ครั้งละ 25 คน </t>
  </si>
  <si>
    <t>1. จัดกิจกรรม"การประกาศเจตจำนงสุจริต"ของผู้บริหารสำนักงานสาธารณสุขจังหวัดจันทบุรี และร่วมลงนาม "บันทึกข้อตกลงว่าด้วยความร่วมมือในการถือปฏิบัติตามประกาศเจตจำนงสุจริต</t>
  </si>
  <si>
    <t>คณะกรรมการ คปสจ.</t>
  </si>
  <si>
    <t>กง.นิติการ</t>
  </si>
  <si>
    <t xml:space="preserve">2. โครงการพัฒนาการประเมินคุณธรรมและความโปร่งใสในการดำเนินงานของหน่วยงานในสังกัดสำนักงานสาธารณสุขจังหวัดจันทบุรี (Integrity &amp; Transparency Assessment : ITA) ระยะที่ 1 </t>
  </si>
  <si>
    <t>สสจ 1 แห่ง รพศ. 1 แห่ง สสอ. 10 แห่ง รพช. 10 แห่ง</t>
  </si>
  <si>
    <t>3. โครงการพัฒนาการประเมินคุณธรรมและความโปร่งใสในการดำเนินงานของหน่วยงานในสังกัดสำนักงานสาธารณสุขจังหวัดจันทบุรี (Integrity &amp; Transparency Assessment : ITA) ระยะที่ 2  (VDO Conference)</t>
  </si>
  <si>
    <t>4. จัดประชุมราชการเพื่อติดตาม กำกับการดำเนินงานประเมินคุณธรรมและความโปร่งใสในการดำเนินงานของหน่วยงานให้ผ่านเกณฑ์การประเมินรายไตรมาส</t>
  </si>
  <si>
    <t>คณะทำงานผู้รับผิดชอบจัดทำแบบประเมินตนเองของ สสจ. รพศ. สสอ. รพช. จำนวน 40 คน</t>
  </si>
  <si>
    <t>ธันวาคม 2563     มิถุนายน 2564</t>
  </si>
  <si>
    <t>5.จัดโครงการเพิ่มสมรรถนะด้านคุณธรรม จริยธรรม การป้องกันและปราบปรามการทุจริตและผลประโยชน์ทับซ้อน (ตอบ EB : ITA)</t>
  </si>
  <si>
    <t>บุคลากรในสังกัดสำนักงานสาธารณสุข สสอ รพช.  120 คน</t>
  </si>
  <si>
    <t>ประชุมสรุปผลการดำเนินงานบังคับใช้กฎหมายพนักงานเจ้าหน้าที่และเครือข่ายภายในจังหวัดจันทบุรี เพื่อวิเคราะห์ข้อมูลและสรุปผลการดำเนินการปีงบประมาณ พ.ศ. 2563</t>
  </si>
  <si>
    <t>พนักงานเจ้าหน้าที่ผู้รับผิดชอบการบังคับใช้กฎหมายในสังกัดสำนักงานสาธารณสุขจังหวัดจันทบุรี 15  คน</t>
  </si>
  <si>
    <t xml:space="preserve">  กุมภาพันธ์ และ กรกฎาคม 2564</t>
  </si>
  <si>
    <t xml:space="preserve"> - ส่งเสริมความสัมพันธ์และสร้างบรรยากาศที่เอื้อต่อการทำงานอย่างมีประสิทธิภาพ</t>
  </si>
  <si>
    <t xml:space="preserve"> - ส่งเสริมการจัดทำเส้นทางและวางแผนพัฒนาความก้าวหน้าทั้งสมรรถนะและผลงาน (Career Planning and Development)
</t>
  </si>
  <si>
    <t xml:space="preserve"> - ทบทวนค่าตอบแทนและสิทธิประโยชน์ให้สอดคล้องกับความหลากหลายของกำลังคน</t>
  </si>
  <si>
    <t xml:space="preserve">1. โครงการพัฒนาองค์กร เพื่อก้าวสู่องค์กรแห่งความสุขอย่างยั่งยืน </t>
  </si>
  <si>
    <t xml:space="preserve">บุคลากร สสจ. ทุกคน </t>
  </si>
  <si>
    <t>ธค. 63 - กย. 64</t>
  </si>
  <si>
    <t>2. โครงการเสริมสร้างคุณภาพชีวิต พฤติกรรมและสมรรถนะที่เหมาะสมเพื่อการทำงานอย่างมีความสุข ภายใต้ค่านิยมหลักองค์กร MOPH  สำนักงานสาธารณสุขจังหวัดจันทบุรี  ประจำปี  2564</t>
  </si>
  <si>
    <t>บุคลากร สสจ./สสอ./รพช./รพศ</t>
  </si>
  <si>
    <t>มค. 64</t>
  </si>
  <si>
    <t>1.โครงการพัฒนาคุณธรรม  จริยธรรม องค์กรสาธารณสุขและบุคลากรสาธารณสุขจังหวัดจันทบุรี  ปี 2564</t>
  </si>
  <si>
    <t xml:space="preserve"> - ประชุมคณะกรรมการและผู้รับผิดชอบงานจริยธรรม เพื่อชี้แจงแนวทางการดำเนินงาน</t>
  </si>
  <si>
    <t>คณะกรรมการและผู้รับผิดชอบงาน 30 คน</t>
  </si>
  <si>
    <t xml:space="preserve"> - กำหนดและนิยามค่านิยมองค์กร วัฒนธรรมองค์กรและพฤติกรรมตัวชี้วัดและนำสู่การปฏิบัติ</t>
  </si>
  <si>
    <t xml:space="preserve"> - ดำเนินการคัดเลือกคนดีศรีสาธารณสุข/หน่วยงานดีเด่นและเรื่องเล่าดีเด่นด้านการพัฒนาคุณธรรม จริยธรรม</t>
  </si>
  <si>
    <t>คณะกรรมการคัดเลือกฯ จำนวน 7 คน</t>
  </si>
  <si>
    <t>เมย. - สค. 64</t>
  </si>
  <si>
    <t xml:space="preserve"> - ดำเนินการขับเคลื่อนและประเมินผลองค์กรคุณธรรม</t>
  </si>
  <si>
    <t>ตค. 63 - กย. 64</t>
  </si>
  <si>
    <t>กง.ทรัพย์ฯ</t>
  </si>
  <si>
    <t xml:space="preserve"> - พัฒนาระบบฐานข้อมูลให้มีความถูกต้อง ครบถ้วน เป็นปัจจุบัน สามารถเชื่อมโยงและมีระบบการรายงานข้อมูลจากพื้นที่</t>
  </si>
  <si>
    <t>สสจ./รพช./สสอ.</t>
  </si>
  <si>
    <t xml:space="preserve"> ตค. 63 - กย. 64</t>
  </si>
  <si>
    <t xml:space="preserve"> - พัฒนาการจัดเก็บเอกสารต่างๆ ของบุคลากรสาธารณสุขในรูปแบบ Digital file </t>
  </si>
  <si>
    <t>ข้อมูลประวัติข้าราชการของบุคลากรในสังกัด</t>
  </si>
  <si>
    <t>1. โครงการพัฒนาระบบการจัดเก็บข้อมูลด้านกำลังคนให้มีประสิทธิภาพ</t>
  </si>
  <si>
    <t xml:space="preserve"> - สร้างเครือข่ายบุคลากรเข้มแข็ง</t>
  </si>
  <si>
    <t xml:space="preserve"> - นำเทคโนโลยีมาใช้ในกิจกรรมและกระบวนการบริหารทรัพยากรบุคคล </t>
  </si>
  <si>
    <t xml:space="preserve"> - พัฒนาขีดความสามารถของผู้นำทุกระดับ และขีดสมรรถนะของกำลังคนให้เหมาะสมกับภารกิจ ทิศทางการพัฒนาในระดับพื้นที่</t>
  </si>
  <si>
    <t xml:space="preserve"> - พัฒนากระบวนการค้นหาและสร้างคนเก่ง High Performance Personnel ในองค์กร
</t>
  </si>
  <si>
    <t xml:space="preserve"> - จัดทำแผนการสร้าง/พัฒนาบุคลากรเพื่อการสืบทอดตำแหน่งผู้บริหาร แผนการสร้างความก้าวหน้าในสายอาชีพที่ชัดเจน</t>
  </si>
  <si>
    <t>1. โครงการพัฒนากลไกการขับเคลื่อนการบริหารจัดการกำลังคนด้านสุขภาพ</t>
  </si>
  <si>
    <t xml:space="preserve"> - แต่งตั้งและจัดประชุมคณะกรรมการบริหารทรัพยากรบุคคล เดือนละ 1 ครั้ง</t>
  </si>
  <si>
    <t>คณะกรรมการบริหารทรัพยากรบุคคล 17 คน</t>
  </si>
  <si>
    <t>ตค.63 - กย. 64</t>
  </si>
  <si>
    <t xml:space="preserve"> - แต่งตั้งและจัดประชุมคณะทำงานพัฒนาบุคลากร 2 ครั้ง/ปี</t>
  </si>
  <si>
    <t>คณะทำงานพัฒนาบุคลากรระดับจังหวัด 30 คน</t>
  </si>
  <si>
    <t>มค. - มิย. 64</t>
  </si>
  <si>
    <t>2. โครงการบริหารจัดการทรัพยากรบุคคลเพื่อความก้าวหน้าและสร้างขวัญกำลังใจ</t>
  </si>
  <si>
    <t xml:space="preserve"> - ประชุมคณะกรรมการประเมินบุคคลและผลงาน (4คน) ตำแหน่งประเภทวิชาการ (ว.10)</t>
  </si>
  <si>
    <t>8 คน / 4 ครั้ง</t>
  </si>
  <si>
    <t xml:space="preserve"> - ประชุมคณะกรรมการประเมินบุคคล (7คน) และผลงานตำแหน่งประเภททั่วไป (ว.34)</t>
  </si>
  <si>
    <t>10 คน / 4 ครั้ง</t>
  </si>
  <si>
    <t xml:space="preserve"> - ประชุมคณะกรรมการเพื่อคัดเลือกบุคคลเพื่อดำรงตำแหน่งว่าง, บรรจุบุคคล (ขรก./พรก./พกส.)</t>
  </si>
  <si>
    <t>8 คน / 12 ครั้ง</t>
  </si>
  <si>
    <t xml:space="preserve"> - ประชุมคณะกรรมการกรั่นกรองเพื่อพิจารณาเลื่อนเงินเดือน</t>
  </si>
  <si>
    <t>7 คน / 4 ครั้ง</t>
  </si>
  <si>
    <t>มีค. - กย. 64</t>
  </si>
  <si>
    <t xml:space="preserve"> - ประสานและสนับสนุนการดำเนินงานในการปรับระบบบริการในรูปแบบต่างๆ ของหน่วยบริการทุกระดับ</t>
  </si>
  <si>
    <t>สสจ./รพศ./รพช./สสอ./รพ.สต. ทุกแห่ง</t>
  </si>
  <si>
    <t xml:space="preserve"> - ร่วมมือกับหน่วยงานที่เกี่ยวข้องในการพัฒนาผู้เชี่ยวชาญเฉพาะทาง (แพทย์, พยาบาล, ทันตแพทย์, เภสัชกรและบุคลากรในทีมสุขภาพ เพื่อสนับสนุนการพัฒนารูปแบบบริการด้านต่างๆ</t>
  </si>
  <si>
    <t>วิทยาลัยในสังกัด สบช. /ม.ราชภัฏรำไพพรรณี</t>
  </si>
  <si>
    <t>1 ตค. 63 - 30 กย. 64</t>
  </si>
  <si>
    <t xml:space="preserve"> - จัดทำแผนการบริหารจัดการกำลังคนด้านสุขภาพ (Human Resource for Health Blueprint) จังหวัดจันทบุรี รายปี
</t>
  </si>
  <si>
    <t>1 - 31 ตค. 63</t>
  </si>
  <si>
    <t xml:space="preserve"> - จัดทำแผนปรับเกลี่ยอัตรากำลังในหน่วยบริการ จังหวัดจันทบุรี</t>
  </si>
  <si>
    <t xml:space="preserve"> - ทบทวนแผนความต้องการ แผนการผลิต/แผนการพัฒนาและกระจายกำลังคนสาขาวิชาชีพต่างๆ ให้สอดคล้องกับภาระกิจการให้บริการที่ปรับเปลี่ยนไป </t>
  </si>
  <si>
    <t xml:space="preserve"> - ทบทวนแผนการพัฒนาบุคลากร และเพิ่มขีดความสามารถของหน่วยงานในสังกัดให้เป็นแหล่งผลิตและพัฒนาบุคลากร (พัฒนาเอง-ใช้เอง) เพื่อให้บุคลากรมีสมรรถนะสอดคล้องกับความต้องการของหน่วยงาน </t>
  </si>
  <si>
    <t xml:space="preserve"> - พัฒนาบุคลากรตามแผนบริหารทรัพยากรบุคคล</t>
  </si>
  <si>
    <t xml:space="preserve">1. โครงการปฐมนิเทศแพทย์ทันตแพทย์เภสัช/นักเรียนทุนจบใหม่         </t>
  </si>
  <si>
    <t xml:space="preserve"> - อบรมให้ความรู้เรื่อง โครงสร้าง อำนาจหน้าที่ วัฒนธรรมองค์กร สิทธิประโยชน์ กฏหมายที่เกี่ยวข้อง           </t>
  </si>
  <si>
    <t>รุ่นที่ 1 แพทย์ ทันตแพทย์ เภสัช และคณะทำงาน 60 คน   / รุ่นที่ 2 พยาบาล, สหวิชาชีพ และคณะทำงาน 70 คน</t>
  </si>
  <si>
    <t xml:space="preserve"> พ.ค. /  มิ.ย. 63</t>
  </si>
  <si>
    <t>2. โครงการอบรมหลักสูตรผู้บริหารการสาธารณสุข</t>
  </si>
  <si>
    <t>ผอ.รพช./สสอ./ผู้ช่วย สสอ./หน.กง./หน.งาน ผู้มีคุณสมบัติตามหลักสูตรที่กำหนด</t>
  </si>
  <si>
    <t>6 คน</t>
  </si>
  <si>
    <t>3. โครงการปฐมนิเทศ ผอ.รพช. ที่ได้รับการแต่งตั้งใหม่</t>
  </si>
  <si>
    <t>1 คน</t>
  </si>
  <si>
    <t>4. โครงการพัฒนาผู้บริหารสำหรับผู้ช่วย สสอ.</t>
  </si>
  <si>
    <t>3 คน</t>
  </si>
  <si>
    <r>
      <t xml:space="preserve">1 ตค. 63 </t>
    </r>
    <r>
      <rPr>
        <sz val="14"/>
        <rFont val="Tahoma"/>
        <family val="2"/>
      </rPr>
      <t>-</t>
    </r>
    <r>
      <rPr>
        <sz val="14"/>
        <rFont val="TH SarabunPSK"/>
        <family val="2"/>
      </rPr>
      <t xml:space="preserve"> 30 กย. 64</t>
    </r>
  </si>
  <si>
    <r>
      <t xml:space="preserve"> </t>
    </r>
    <r>
      <rPr>
        <sz val="14"/>
        <rFont val="TH SarabunPSK"/>
        <family val="2"/>
      </rPr>
      <t>- ผู้บริหารการสาธารณสุขระดับสูง/กลาง/ต้น</t>
    </r>
  </si>
  <si>
    <t xml:space="preserve"> อบรมเชิงปฎิบัติการ CDCU  และกลไกเฝ้าระวังป้องกันควบคุมโรคติดต่ออันตราย(ประชุมในพื้นที่) </t>
  </si>
  <si>
    <t xml:space="preserve">หน่วยปฏิบัติการควบคุมโรคติดต่อระดับอำเภอ (CDCU) 10อำเภอ/2 ครั้ง  </t>
  </si>
  <si>
    <t>พ.ย. - ธ.ค. 63</t>
  </si>
  <si>
    <t xml:space="preserve"> -เตรียมความพร้อมด้านวัสดุอุปกรณ์และเวชภัฑณ์ป้องกันควบคุมโรค</t>
  </si>
  <si>
    <t>สสอ.ทุกแห่ง/ศูนย์ตอบโต้ภาวะฉุกเฉินทางสาธารณสุขระดับจังหวัด</t>
  </si>
  <si>
    <t xml:space="preserve"> -นิเทศกำกับติดตามการดำเนินงานหน่วยปฏิบัติการระดับอำเภอ</t>
  </si>
  <si>
    <t>ม.ค.64 - เมย.64</t>
  </si>
  <si>
    <t xml:space="preserve"> -สร้างเครือข่ายการสื่อสารความเสี่ยงโรคและภัยสุขภาพ</t>
  </si>
  <si>
    <t>สมาคมสื่อ,กง.ในสสจ.,สสอ.,รพช.,รพศ.</t>
  </si>
  <si>
    <t xml:space="preserve"> -ประชุมคณะกรรมการสื่อสารความเสี่ยงจังหวัด</t>
  </si>
  <si>
    <t>คณะทำงานสื่อสาร จังหวัด 30 คน</t>
  </si>
  <si>
    <t xml:space="preserve"> - ประชุมเชิงปฏิบัติการตอบโต้ภาวะฉุกเฉินทางสุขภาพ ตามภาระกิจการบัญชาการเหตุการณ์ ICS , EOC</t>
  </si>
  <si>
    <t>จนท.สธ.สังกัดสาธารณสุขจังหวัด</t>
  </si>
  <si>
    <t xml:space="preserve"> พ.ย. 63</t>
  </si>
  <si>
    <t xml:space="preserve"> -จัดทำสื่อประชาสัมพันธ์กิจกรรมสุขภาพ (ป้ายคักเอาท์,สติ๊กเกอร์คัดกรอง,ป้ายรณรงค์สุขภาพ)</t>
  </si>
  <si>
    <t>ป้ายประชาสัมพันธ์ หน่วยงานสาธารณสุข</t>
  </si>
  <si>
    <t>ต.ค.63 - ก.ย. 64</t>
  </si>
  <si>
    <t xml:space="preserve"> จัดทำสื่อความเสี่ยงและรูปแบบการวิเคราะห์ข้อมูลเฝ้าระวังโรค</t>
  </si>
  <si>
    <t>รพ.สต., สสอ., รพช.ทุกแห่ง</t>
  </si>
  <si>
    <t>ธ.ค.63- ม.ค.64</t>
  </si>
  <si>
    <t xml:space="preserve"> ฝึกซ้อมแผนทีมปฏิบัติการEOC ระดับอำเภอ ด้านการจัดการสถานการณ์ฉุกเฉินทางสาธารณสุข</t>
  </si>
  <si>
    <t xml:space="preserve">คณะทำงาน SAT,JIT, SRRT </t>
  </si>
  <si>
    <t xml:space="preserve"> ประชุมชี้แจงเตรียมความพร้อมระบบสารสนเทศการเฝ้าระวังเหตุการผิดปกติทางสุขภาพ</t>
  </si>
  <si>
    <t>ศูนย์ข้อมูลระบาดวิทยา สสจ.จันทบุรี,สสอ.ทุกแห่ง</t>
  </si>
  <si>
    <t xml:space="preserve"> -ประชุมคณะทำงานTB</t>
  </si>
  <si>
    <t>TB Clinic ในรพศ., รพช.12แห่ง</t>
  </si>
  <si>
    <t>พ.ย. 63- ก.ย.64</t>
  </si>
  <si>
    <t xml:space="preserve"> -สนับสนุนแนวทางคัดกรองเชิงรุก ปชก.กลุ่มเสี่ยง</t>
  </si>
  <si>
    <t>เรือนจำ,ค่ายทหาร,ญาติผู้ป่วย</t>
  </si>
  <si>
    <t>พ.ย. -ธ.ค. 63</t>
  </si>
  <si>
    <t xml:space="preserve"> - ประชุมVDO-Con ชี้แจงเกณฑ์มาตรฐาน, SOP  การปฏิบัติงาน</t>
  </si>
  <si>
    <t xml:space="preserve">บุคลากรทีม SRRT </t>
  </si>
  <si>
    <t xml:space="preserve"> พ.ย.63</t>
  </si>
  <si>
    <t xml:space="preserve"> -ฟื้นฟูศักยภาพทีมงานการป้องกันการติดเชื้อ และเก็บตัวอย่าง ในหน่วยบริการ </t>
  </si>
  <si>
    <t>ทีมJIT,ICN, ระดับอำเภอ/ตำบล</t>
  </si>
  <si>
    <t xml:space="preserve"> ม.ค.64</t>
  </si>
  <si>
    <t xml:space="preserve"> สนับสนุน Aplication เฝ้าระวังโรคติดต่อ(โควิด-19,ไข้เลือดออก,ชิคุนกุนยา)</t>
  </si>
  <si>
    <t xml:space="preserve"> หน่วยงานสาธารณสุขระดับอำเภอ (สสอ.) และรพ.สต.</t>
  </si>
  <si>
    <t xml:space="preserve"> ประเมินรับรองมาตรฐานทีม SRRT,SAT,JIT</t>
  </si>
  <si>
    <t>ทีม SRRT SAT JIT 10อำเภอ</t>
  </si>
  <si>
    <t xml:space="preserve">ธ.ค.63 , มี.ค.64, ก.ค.64 </t>
  </si>
  <si>
    <t>กง.คร.</t>
  </si>
  <si>
    <t xml:space="preserve">  - ส่งเสริมการป้องกันควบคุมโรคหนอนพยาธิในนักเรียนโรงเรียน ตชด.</t>
  </si>
  <si>
    <t>ร.ร.ต.ช.ด.  5 แห่ง</t>
  </si>
  <si>
    <t xml:space="preserve">เม.ย. 64, ก.ค. 64 </t>
  </si>
  <si>
    <t xml:space="preserve"> -ประชุมพัฒนาศูนย์ข้อมูลเฝ้าระวังโรคติดต่อพื้นที่ชายแดน</t>
  </si>
  <si>
    <t>สสจ.,สสอ.ชายแดน</t>
  </si>
  <si>
    <t>พ.ย.63- ม.ค.64</t>
  </si>
  <si>
    <t xml:space="preserve"> -สนับสนุนกลไกการประสานงานเครือข่ายเฝ้าระวังโรคติตต่อชายแดน</t>
  </si>
  <si>
    <t>หน่วยงานที่เกี่ยวข้องในพื้นที่ชายแดน</t>
  </si>
  <si>
    <t>พย.63- ม.ค.64</t>
  </si>
  <si>
    <t>3.สนับสนุนการเตรียมความพร้อมตอบโต้ภาวะฉุกเฉินทางสุขภาพ</t>
  </si>
  <si>
    <t>สสอ.10 แห่ง/รพช. 12 แห่ง</t>
  </si>
  <si>
    <t>4.สนับสนุนสื่อรณรงค์สุขภาพการป้องกันโรคติดต่อ 3 ภาษา</t>
  </si>
  <si>
    <t>ด่านชายแดนถาวร /จุดผ่อนปรน</t>
  </si>
  <si>
    <t>ต.ค.63 - ก.ย.64</t>
  </si>
  <si>
    <t>5.อบรมเครือข่ายเฝ้าระวังเหตุการณ์สุขภาพ (อสต.,คสช.) ระดับอำเภอ</t>
  </si>
  <si>
    <t>อ.โป่งน้ำร้อน / อ.สอยดาว</t>
  </si>
  <si>
    <t xml:space="preserve">ก.พ. 64 , มิ.ย. 64 </t>
  </si>
  <si>
    <t>กง.คร.,สสอ.โป่งน้ำร้อน,สสอ.สอยดาว</t>
  </si>
  <si>
    <t xml:space="preserve"> 6.ประชุมชี้แจงและกำกับติตตามผลการดำเนินงาน</t>
  </si>
  <si>
    <t>สสจ.,สสอ.ชายแดน 3 ครั้ง/ปี</t>
  </si>
  <si>
    <t>ม.ค. -/เม.ย./ ก.ค.64</t>
  </si>
  <si>
    <t>งบเฉพาะ</t>
  </si>
  <si>
    <t>1.ตรวจสอบเฝ้าระวังผลิตภัณฑ์สุขภาพ</t>
  </si>
  <si>
    <t>ผลิตภัณฑ์สุขภาพ</t>
  </si>
  <si>
    <t>ธ.ค. 63 - เม.ย. 64</t>
  </si>
  <si>
    <t>3.1 ค่าตรวจวิเคราะห์ผลิตภัณฑ์สุขภาพตามเป้าหมาย</t>
  </si>
  <si>
    <t>2.ตรวจสอบเรื่องร้องเรียนและการดำเนินคดี</t>
  </si>
  <si>
    <t>ต.ค. 63 - ก.ย. 64</t>
  </si>
  <si>
    <t>กง.คบ</t>
  </si>
  <si>
    <t>1.ประชุม/อบรมผู้ประกอบการในการพัฒนาสถานประกอบการให้ได้มาตรฐาน</t>
  </si>
  <si>
    <t xml:space="preserve"> 1.1 อบรมผู้รับอนุญาตผลิตน้ำบริโภคในภาชนะบรรจุที่ปิดสนิท</t>
  </si>
  <si>
    <t>1. ผู้รับอนุญาต 170 คน/1 แห่ง</t>
  </si>
  <si>
    <t>ธ.ค. 63</t>
  </si>
  <si>
    <t xml:space="preserve">    -ค่าอาหารว่างและเครื่องดื่ม</t>
  </si>
  <si>
    <t>2. จนท.อำเภอ/จนท.จังหวัด 30 คน/1 แห่ง</t>
  </si>
  <si>
    <t xml:space="preserve"> =  200 คน x 50 บาท x 2 มื้อ</t>
  </si>
  <si>
    <t xml:space="preserve">    -ค่าอาหารกลางวัน</t>
  </si>
  <si>
    <t xml:space="preserve"> =  200 คน x 350 บาท x 1 มื้อ</t>
  </si>
  <si>
    <t xml:space="preserve">    -ค่าวิทยากร = 18,000 บาท</t>
  </si>
  <si>
    <t xml:space="preserve"> 1.2 อบรมผู้รับอนุญาตผลิตอาหาร GMP/  น้ำแข็ง</t>
  </si>
  <si>
    <t>1. ผู้รับอนุญาต 120 คน/1 แห่ง</t>
  </si>
  <si>
    <t>ม.ค. 64</t>
  </si>
  <si>
    <t xml:space="preserve"> =  150 คน x 50 บาท x 2 มื้อ</t>
  </si>
  <si>
    <t xml:space="preserve"> =  150 คน x 350 บาท x 1 มื้อ</t>
  </si>
  <si>
    <t xml:space="preserve"> 1.3  อบรมผู้รับอนุญาต/ผู้มีหน้าที่ปฏิบัติการในร้านขายยาแผนปัจจุบัน (ขย.1)  </t>
  </si>
  <si>
    <t xml:space="preserve">    -ค่าวิทยากร = 3000 บาท</t>
  </si>
  <si>
    <t>1.6 อบรมผู้ประกอบการด้าน</t>
  </si>
  <si>
    <t>ผู้ประกอบการด้าน</t>
  </si>
  <si>
    <t>เครื่องสำอางการใช้โปรแกรมในการ</t>
  </si>
  <si>
    <t>เครื่องสำอาง</t>
  </si>
  <si>
    <t>ขออนุญาตผลิตภัณฑ์เครื่องสำอาง</t>
  </si>
  <si>
    <t>จำนวน 15 คน/ครั้ง/เดือน</t>
  </si>
  <si>
    <t xml:space="preserve">(E-Submission) </t>
  </si>
  <si>
    <t>(อบรม 1 ครั้ง/เดือน)</t>
  </si>
  <si>
    <t>2. พัฒนารูปแบบการให้บริการ</t>
  </si>
  <si>
    <t>ต.ค. 63</t>
  </si>
  <si>
    <t>ประชาชน (Smart Service)</t>
  </si>
  <si>
    <t>ผลิตภัณฑ์สุขภาพและ</t>
  </si>
  <si>
    <t xml:space="preserve"> - จัดทำ QR Code เพื่อเป็นช่องทาง</t>
  </si>
  <si>
    <t>บริการสุขภาพ</t>
  </si>
  <si>
    <t>ให้บริการประชาชน สามารถติดต่อหรือ</t>
  </si>
  <si>
    <t>แก้ไขเอกสารกับเจ้าหน้าที่ได้โดยตรง ,</t>
  </si>
  <si>
    <t>ลดระยะเวลาในการติดต่อและ</t>
  </si>
  <si>
    <t>อำนวยความสะดวก</t>
  </si>
  <si>
    <t>1.ประชุมคณะทำงานตรวจสอบสินค้าทื่ควบคุม (กระเช้าของขวัญ)</t>
  </si>
  <si>
    <t>คณะทำงานฯ/25 คน/1 ครั้ง</t>
  </si>
  <si>
    <t xml:space="preserve">    1.1 ค่าอาหารว่างและเครื่องดื่ม</t>
  </si>
  <si>
    <t xml:space="preserve"> =  25 คน x 35 บาท x 2 มื้อ</t>
  </si>
  <si>
    <t xml:space="preserve">   1.2 ค่าอาหารกลางวัน</t>
  </si>
  <si>
    <t xml:space="preserve"> =  25 คน x 120 บาท x 1 มื้อ</t>
  </si>
  <si>
    <t>1.อบรม อย.น้อย ในโรงเรียนกลุ่มเป้าหมาย ปี 2564</t>
  </si>
  <si>
    <t>ครูและนักเรียนแกนนำ อย.น้อยจังหวัดจันทบุรี 100 คน</t>
  </si>
  <si>
    <t>มิ.ย. 64</t>
  </si>
  <si>
    <t xml:space="preserve"> =  100 คน x 35 บาท x 2 มื้อ</t>
  </si>
  <si>
    <t xml:space="preserve"> =  100 คน x 150 บาท x 1 มื้อ</t>
  </si>
  <si>
    <t xml:space="preserve">   1.3 ค่าวิทยากร = 19,800 บาท</t>
  </si>
  <si>
    <t xml:space="preserve">2.ประชุมคณะอนุกรรมการสถานพยาบาลจังหวัดจันทบุรี </t>
  </si>
  <si>
    <t>คณะอนุกรรมการ/8 คน/2 ครั้ง</t>
  </si>
  <si>
    <t>ธ.ค. 63 และ พ.ค. 64</t>
  </si>
  <si>
    <t xml:space="preserve"> 2.1 ค่าเบี้ยประชุม</t>
  </si>
  <si>
    <t>2.2 ค่าอาหารว่างและเครื่องดื่ม</t>
  </si>
  <si>
    <t xml:space="preserve">   = 8 คน x 35 บาท x 1 มื้อ x  2 ครั้ง</t>
  </si>
  <si>
    <t xml:space="preserve"> 2.3 ค่าอาหารกลางวัน</t>
  </si>
  <si>
    <t xml:space="preserve">  = 8 คน x 120 บาท x 1 มื้อ x 2 ครั้ง</t>
  </si>
  <si>
    <t>3. ประชุมคณะกรรมการเปรียบเทียบคดี (พรบ.สถานพยาบาล)</t>
  </si>
  <si>
    <t>คณะกรรมการฯ/6 คน/3 ครั้ง</t>
  </si>
  <si>
    <t>ม.ค., เม.ย. และก.ค. 64</t>
  </si>
  <si>
    <t xml:space="preserve"> 3.1 ค่าเบี้ยประชุม</t>
  </si>
  <si>
    <t xml:space="preserve">       (ประธาน 2,000 บ./ กรรมการ,เลขา,ผช. 5 คนๆละ 1,600 บ)</t>
  </si>
  <si>
    <t xml:space="preserve">        = 10,000 บาท x 3 ครั้ง</t>
  </si>
  <si>
    <t xml:space="preserve"> 3.2 ค่าอาหารว่างและเครื่องดื่ม</t>
  </si>
  <si>
    <t xml:space="preserve"> = 6 คน x 35 บาท x 1 มื้อ x 3 ครั้ง</t>
  </si>
  <si>
    <t xml:space="preserve"> 3.3 ค่าอาหารกลางวัน</t>
  </si>
  <si>
    <t xml:space="preserve">  = 6 คน x 120 บาท x 1 มื้อ x 3 ครั้ง</t>
  </si>
  <si>
    <t>ผู้บริโภคในจังหวัดจันทบุรี</t>
  </si>
  <si>
    <t>ก.พ. - เม.ย. 64</t>
  </si>
  <si>
    <t>1.ประชุมคณะทำงาน RDU จังหวัดจันทบุรี</t>
  </si>
  <si>
    <t>คณะทำงาน 35 คน/3 ครั้ง</t>
  </si>
  <si>
    <t>ธ.ค.-63 และมิย.-64</t>
  </si>
  <si>
    <t xml:space="preserve">    3.1 ค่าอาหารว่างและเครื่องดื่ม</t>
  </si>
  <si>
    <t xml:space="preserve"> =  35 คน x 35 บาทx 2 มื้อ X 3ครั้ง</t>
  </si>
  <si>
    <t xml:space="preserve">   3.2 ค่าอาหารกลางวัน</t>
  </si>
  <si>
    <t xml:space="preserve"> =  35 คน x 120 บาทx 1 มื้อ X 3 ครั้ง</t>
  </si>
  <si>
    <t xml:space="preserve"> -สนับสนุนการพัฒนาAplication สำหรับการเฝ้าระวังโรคติดต่อ(Smart SAT)</t>
  </si>
  <si>
    <t>ฐานข้อมูลระบาดวิทยา สสจ.จันทบุรี</t>
  </si>
  <si>
    <t xml:space="preserve"> -ประชุมทบทวนระบบขนส่งตัวอย่างวัสดุอุปกรณ์เก็บตัวอย่าง (Logistic)</t>
  </si>
  <si>
    <t>สสอ./รพช. สังกัดสาธารณสุขในระดับจังหวัด</t>
  </si>
  <si>
    <t>พ.ย. - ธ.ค.63</t>
  </si>
  <si>
    <t xml:space="preserve"> - ประชุมแลกเปลี่ยนเรียนรู้การปฏิบัติการตอบโต้ภาวะฉุกเฉินทางสุขภาพ บัญชาการเหตุการณ์ ICS , EOC และแนวทางการเฝ้าระวังโรค</t>
  </si>
  <si>
    <t>ปภ.จว.จบ.,สสจ.จบ.,รพศ.,รพช.,ด่านควบคุมโรคติดต่อชายแดน จำนวน50คน</t>
  </si>
  <si>
    <t xml:space="preserve"> พ.ย. 63 - ก.ย.64</t>
  </si>
  <si>
    <t xml:space="preserve"> -ประชุมเชิงปฏิบัติการพัฒนาคุณภาพมาตรฐานงานควบคุมโรคที่ป้องกันได้ด้วยวัคซีน,และเฝ้าระวังอาการภายหลังได้รับการสร้างเสริมภูมิคุ้มกันโรค (AEFI) /ระบบลูกโซ่ความเย็น แนวใหม่</t>
  </si>
  <si>
    <t xml:space="preserve">   จนท.รพช.ทุกแห่ง,          จนท.สสอ.ทุกอำเภอ      รพสต./รพช.(จนท.รพ.สต.ที่เปลี่ยนผู้รับผิดชอบงาน) จำนวน 120 คน</t>
  </si>
  <si>
    <t>ก.พ., มิ.ย.64</t>
  </si>
  <si>
    <t xml:space="preserve"> - นิเทศผลงานเฝ้าระวังป้องกันควบคุมโรคของอปท.แนวคิด New Normal</t>
  </si>
  <si>
    <t xml:space="preserve"> อปท.นำร่อง 2แห่ง /อำเภอ </t>
  </si>
  <si>
    <t xml:space="preserve">ม.ค. 64 - ก.พ. 64 </t>
  </si>
  <si>
    <t xml:space="preserve"> - ประชุมแลกเปลี่ยนเรียนรู้การควบคุมป้องกันโรคแนวคิดวิถีใหม่ </t>
  </si>
  <si>
    <t>รพ.สต.,อปท. ทุกแห่ง</t>
  </si>
  <si>
    <t xml:space="preserve"> -ประชุมคณะกรรมการโรคติดต่อระดับจังหวัดเพื่อควบคุมป้องกันการแพร่ระบาดโรคโควิด-19</t>
  </si>
  <si>
    <t>คณะกรรมการโรคติดต่อจังหวัด(อย่างน้อยเดือนละ1ครั้ง)</t>
  </si>
  <si>
    <t>1. ประชุมคณะกรรมการบริหารเวชภัณฑ์ระดับจังหวัด</t>
  </si>
  <si>
    <t>คกก/25คน</t>
  </si>
  <si>
    <t>บูรณาการกับการประชุม คอจ./คปสจ.</t>
  </si>
  <si>
    <t>บูรณาการ</t>
  </si>
  <si>
    <t>2.ประชุมคณะอนุกรรมการบริหารเวชภัณฑ์ระดับจังหวัด</t>
  </si>
  <si>
    <t xml:space="preserve">   2.1 ด้านยา</t>
  </si>
  <si>
    <t>คกก/25คน/4ครั้ง</t>
  </si>
  <si>
    <t>ธ.ค.63,ม.ค.64,มี.ค.64,     พ.ค.643,ก.ค.64</t>
  </si>
  <si>
    <t xml:space="preserve">   2.2 ด้านวัสดุการแพทย์</t>
  </si>
  <si>
    <t>คกก/35คน/4ครั้ง</t>
  </si>
  <si>
    <t>ม.ค.64,มี.ค.64,มิ.ย.64</t>
  </si>
  <si>
    <t xml:space="preserve">   2.3 ด้านวัสดุวิทยาศาสตร์การแพทย์</t>
  </si>
  <si>
    <t xml:space="preserve">    ธ.ค.63,ม.ค.64,มี.ค.64,     พ.ค.643,ก.ค.64</t>
  </si>
  <si>
    <t xml:space="preserve">   2.4 ด้านทันตกรรม</t>
  </si>
  <si>
    <t>คกก/ 25 คน/4 ครั้ง</t>
  </si>
  <si>
    <t>บูรณาการกับ กง.ทันตสาธารณสุข สสจ.จบ.</t>
  </si>
  <si>
    <t xml:space="preserve">   2.5 ด้านยาสมุนไพร</t>
  </si>
  <si>
    <t>แพทย์แผนไทย รพศ./รพช./สสจ./รพ.สต.</t>
  </si>
  <si>
    <t>บูรณาการกับการประชุม คอจ./คปสจ./หน.กง.เภสัชกรรม/กง.แพทย์แผนไทย</t>
  </si>
  <si>
    <t>3. ประชุมพัฒนาระบบงานเภสัชกรรมจังหวัดจันทบุรี</t>
  </si>
  <si>
    <t xml:space="preserve">     หน.กง.เภสัชกรรม รพศ./รพช. 20 คน/4 ครั้ง</t>
  </si>
  <si>
    <t>ธ.ค.63,ก.พ.64,เม.ย.64,มิ.ย-ก.ค.64</t>
  </si>
  <si>
    <t>4. ประชุมพัฒนาระบบงานเภสัชกรรม</t>
  </si>
  <si>
    <t>เภสัชกรผู้รับผิดชอบงานปฐมภูมิ</t>
  </si>
  <si>
    <t>ม.ค.-มิ.ย.64</t>
  </si>
  <si>
    <t>VDO Conf.</t>
  </si>
  <si>
    <t xml:space="preserve">   ปฐมภูมิ/รพ.สต.ติดดาว จังหวัดจันทบุรี</t>
  </si>
  <si>
    <t>รพศ./รพช. 15 คน/2ครั้ง</t>
  </si>
  <si>
    <t>5. ประชุมชี้แจงมาตรฐานงานเภสัชกรรม</t>
  </si>
  <si>
    <t>ผู้รับผิดชอบงานเภสัชกรรม</t>
  </si>
  <si>
    <t>รพ.สต. / 105แห่ง / 4 ครั้ง</t>
  </si>
  <si>
    <t xml:space="preserve">   ผ่านระบบ VDO Conf.</t>
  </si>
  <si>
    <t>กง.คุ้มครองฯ</t>
  </si>
  <si>
    <t xml:space="preserve">1. ประชุมเชิงปฏิบัติการแนวทางการขับเคลื่อนการพัฒนาระบบ ECS  </t>
  </si>
  <si>
    <t>ผู้รับผิดชอบงานเครือข่ายการแพทย์ฉุกเฉินและห้องอุบัติเหตุฉุกเฉิน จำนวน 15 คน จำนวน 6 ครั้ง</t>
  </si>
  <si>
    <t>1.1 ติดตามประเมิน  ECS คุณภาพของจังหวัดจันทบุรี</t>
  </si>
  <si>
    <t xml:space="preserve">3.ประชุมพัฒนาศักยภาพบุคลากรผู้รับผิดชอบ โดย Video conferenceCและบูรณการร่วมกับงาน EMS            </t>
  </si>
  <si>
    <t>บุคลากรที่รับผิดชอบงานทุกอำเภอ/ทีมผู้ก่อการดี 10 อำเภอ</t>
  </si>
  <si>
    <t>มี.ค.64</t>
  </si>
  <si>
    <t>- ประเมินรับรองทีมผู้ก่อการดีป้องกันการจมน้ำ (Merit Maker)</t>
  </si>
  <si>
    <t xml:space="preserve">4. โครงการป้องกันการบาดเจ็บจากอุบัติเหตุทางถนน  (บูรณาการร่วมกับงาน EMS )                                                                                                            </t>
  </si>
  <si>
    <t xml:space="preserve"> - บุคลากรผู้รับผิดชอบ สสอ./รพ./รพ.สต.ทุกแห่ง </t>
  </si>
  <si>
    <t xml:space="preserve">4.1 กำหนดพื้นที่อำเภอเสี่ยงร่วมกับศูนย์อำนวยความปลอดภัยทางถนนร่วมกับจังหวัดและร่วมกำหนดทิศทางแผนการขับเคลื่อนร่วมกับภาคีเครือข่าย </t>
  </si>
  <si>
    <t xml:space="preserve">4.2 ผลักดันการดำเนินงานป้องกันและลดอุบัติเหตุทางถนนเข้าเป็นวาระ พชอ.และมีผู้รับผิดชอบ RTI ระดับอำเภอ                 </t>
  </si>
  <si>
    <t xml:space="preserve"> - 1 ครั้ง/ปี          เดือน ธ.ค.63</t>
  </si>
  <si>
    <t xml:space="preserve"> 4.3 ประชุมชี้แจงการดำเนินการป้องกันการบาดเจ็บทางถนนระดับอำเภอ(D-RTI plus) (บูรณาการ video conference และงาน EMS)                       </t>
  </si>
  <si>
    <t>สสอ.ทุกแห่ง/รพศ.รพช.ทุกแห่ง จำนวน 30 คน    (2 ครั้ง)</t>
  </si>
  <si>
    <t>ม.ค.64,ส.ค.64</t>
  </si>
  <si>
    <t xml:space="preserve">4.4 ประชุมขับเคลื่อนงานการพัฒนาระบบบริการสุขภาพ สาขาอุบัติเหตุ (บูรณาการ video conference และงาน EMS) </t>
  </si>
  <si>
    <t>กง.NCD</t>
  </si>
  <si>
    <t>1. โครงการพัฒนาเพิ่มศักยภาพการบริหารจัดการงานการแพทย์ฉุกเฉินจังหวัดจันทบุรี ปี2562</t>
  </si>
  <si>
    <t>1.1 ค่าตอบแทนปฏิบัติงานนอกเวลาราชการเจ้าหน้าที่บันทึกข้อมูลรายงาน/ตรวจสอบรายงานและประมวลผลทุกเดือน</t>
  </si>
  <si>
    <t xml:space="preserve">บุคลากรผู้บันทึกข้อมูลการแพทย์ฉุกเฉินจังหวัดจันทบุรี </t>
  </si>
  <si>
    <t>1.2 ค่าจ้างเจ้าหน้าที่ผู้ช่วยเพื่อปฏิบัติงานการแพทย์ฉุกเฉินของสำนักงานสาธารณสุขจังหวัดจันทบุรี</t>
  </si>
  <si>
    <t xml:space="preserve">บุคลากรผู้รับผิดชอบงานของสำนักระบบการแพทย์ฉุกเฉินจังหวัดจันทบุรี </t>
  </si>
  <si>
    <t>ต.ค.62-ก.ย.63</t>
  </si>
  <si>
    <t xml:space="preserve">1.3 จัดตั้งศูนย์ประสานงานด้านการแพทย์และสาธารณสุขในช่วงเทศกาลปีใหม่/สงกรานต์                            </t>
  </si>
  <si>
    <t xml:space="preserve"> - เป็นค่าปฏิบัติงานนอกเวลาราชการสำหรับเจ้าหน้าที่ ที่ปฏิบัติงานในช่วงเทศกาลปีใหม่และเทศกาลสงกรานต์เพื่อเฝ้าระวังสถานการณ์อุบัติเหตุทางถนนและรายงานข้อมูล</t>
  </si>
  <si>
    <t xml:space="preserve">บุคลากรผู้รับผิดชอบงานของสำนักระบบการแพทย์ฉุกเฉินจังหวัดจันทบุรีและเจ้าหน้าที่ที่ปฏิบัติงาน </t>
  </si>
  <si>
    <t>ธ.ค.63,เม.ย. 64</t>
  </si>
  <si>
    <t>1.4 ค่าใช้จ่ายในการจัดประชุมคณะกรรมการ/คณะทำงานหรืออบรมความรู้ด้านการแพทย์ฉุกเฉินทักษะบุคลากรและการจัดบริการแก่หน่วยปฏิบัติการทุกระดับในระบบการแพทย์ฉุกเฉิน</t>
  </si>
  <si>
    <t>บุคลากรเครือข่ายการแพทย์ฉุกเฉินทุกระดับ</t>
  </si>
  <si>
    <t>ธ.ค.63,ก.พ.64,เม.ย.64,ก.ค.64</t>
  </si>
  <si>
    <t>1.5 การพัฒนาคุณภาพระบบบริการค่าใช้จ่ายในการพัฒนาศักยภาพบุคลากรทุกรูปแบบ/ค่าใช้จ่ายอื่นๆ</t>
  </si>
  <si>
    <t>1.4 ค่าใช้จ่ายในการประชาสัมพันธ์การแจ้งเหตุทางสื่อทุกรูปแบบ</t>
  </si>
  <si>
    <t xml:space="preserve"> 2. โครงการอบรมครูก. ในระบบบริการการแพทย์ฉุกเฉิน(EMS Instruction) จังหวัดจันทบุรี</t>
  </si>
  <si>
    <t>บุคลากรเครือข่ายการแพทย์ฉุกเฉิน (พยาบาล/นักปฏิบัติการการแพทย์ฉุกเฉิน) 50 คน</t>
  </si>
  <si>
    <t>พ.ค.64       (งบ อบจ.)</t>
  </si>
  <si>
    <t xml:space="preserve">3.โครงการการปฐมพยาบาลเบื้องต้นและช่วยปฏิบัติการแพทย์ขั้นพื้นฐาน  หลักสูตร 40 ชั่วโมง จังหวัดจันทบุรี  </t>
  </si>
  <si>
    <t xml:space="preserve">บุคลากรภาคีเครือข่ายการแพทย์ฉุกเฉิน(อปท./มูลนิธิ/รพ.ทุกแห่ง) จำนวน 5 รุ่นๆละ5 วัน จำนวนรุ่นละ 60 คน รวม 300 คน  </t>
  </si>
  <si>
    <t>ต.ค.63-ก.ย.64  (งบ อบจ.)</t>
  </si>
  <si>
    <t xml:space="preserve">4.โครงการประชุมเชิงปฏิบัติการพัฒนาทักษะผู้ปฏิบัติการฉุกเฉินโดยกระบวนการ EMS Rally จังหวัดจันทบุรี. </t>
  </si>
  <si>
    <t xml:space="preserve">บุคลากรเครือข่ายการแพทย์ฉุกเฉินจังหวัดจันทบุรีจำนวน 2 ครั้งๆละ30 คน </t>
  </si>
  <si>
    <t>4.1ประชุมชี้แจงเตรียมความพร้อมการจัดอบรมและกิจกรรมมอบหมายภาระกิจ</t>
  </si>
  <si>
    <t xml:space="preserve">บุคลากรเครือข่ายการแพทย์ฉุกเฉินจังหวัดจันทบุรีจำนวน 2 วัน 160 คน </t>
  </si>
  <si>
    <t>กพ.64</t>
  </si>
  <si>
    <t xml:space="preserve"> -  พัฒนาศักยภาพบุคลากรและคุณภาพบริการในการส่งต่อผู้ไปยังสถานบริการที่มีศักภาพสูงกว่าโดยระบบการแพทย์ฉุกเฉิน</t>
  </si>
  <si>
    <t>A 25 โครงการพัฒนาระบบบริการบำบัดรักษาผู้ป่วยยาเสพติด</t>
  </si>
  <si>
    <t>C41 ผู้เสพ  ผู้ติดยาเสพติดได้รับการบำบัดรักษาและสามารถหยุดเสพยาได้อย่างต่อเนื่องหลังการจำหน่าย</t>
  </si>
  <si>
    <t>C42 เด็กและเยาวชนมีความรอบรู้ด้านสุขภาพในการตัดสินใจและหลีกเลี่ยงการใช้สารเสพติด</t>
  </si>
  <si>
    <t>K45 ร้อยละ55ของผู้ป่วยยาเสพติดที่เข้าสู่กระบวนการบาบัดรักษา ได้รับการดูแลอย่างมีคุณภาพอย่างต่อเนื่องจนถึงการติดตาม(Retention Rate)</t>
  </si>
  <si>
    <t>1.การพัฒนาศักยภาพเด็กและเยาวชน เพื่อการส่งเสริมสุขภาพ ด้านการออกกำลังกาย ให้ห่างไกลบุหรี่ สุรา ยาเสพติด</t>
  </si>
  <si>
    <t>กิจกรรมที่ 1 จัดอบรมพัฒนาศักยภาพเด็กและเยาวชนจังหวัดจันทบุรี ห่างไกลบุหรี่ สุรา และยาเสพติด</t>
  </si>
  <si>
    <t>เด็กและเยาวชน 40 คน</t>
  </si>
  <si>
    <t>-พ.ย.63</t>
  </si>
  <si>
    <t xml:space="preserve">กิจกรรมที่ 2 เข้าร่วมกิจกรรมการแข่งขัน TO BE NUMBER ONE TEEN DANCERCISE THAILAND CHAMPIONSHIP 2021  ระดับภาคกลางและภาคตะวันออก     </t>
  </si>
  <si>
    <t xml:space="preserve">เด็ก เยาวชน และผู้ควบคุม จนท.สาธารณสุข จำนวน 40 คน           </t>
  </si>
  <si>
    <t>2.การพัฒนาศักยภาพเด็กและเยาวชนเพื่อการส่งเสริมสุขภาพด้านการออกกำลังกาย สู่ความเป็นเลิศ</t>
  </si>
  <si>
    <t>เด็กและเยาวชน จำนวน   22 คน</t>
  </si>
  <si>
    <t>-ก.พ.64</t>
  </si>
  <si>
    <t>3.แลกเปลี่ยนเรียนรู้การส่งเสริมสุขภาพด้านการออกกำลังกาย ในเด็กและเยาวชนห่างไกลบุหรี่ สุรา ยาเสพติด ระดับประเทศ ณ กรุงเทพมหานคร</t>
  </si>
  <si>
    <t xml:space="preserve">เด็ก เยาวชน และผู้ควบคุมจนท.สาธารณสุขจำนวน 22 คน </t>
  </si>
  <si>
    <t xml:space="preserve"> ม.ค. - ก.พ.64</t>
  </si>
  <si>
    <t xml:space="preserve">4.การพัฒนาศักยภาพเยาวชนต้นแบบเก่งและดี จังหวัดจันทบุรี </t>
  </si>
  <si>
    <t>เด็กและเยาวชน 16 คน</t>
  </si>
  <si>
    <t>-มี.ค.64</t>
  </si>
  <si>
    <t>5.ส่งเยาวชนต้นแบบเก่งและดี จังหวัดจันทบุรี เข้าร่วมคัดเลือกเป็นเยาวชนต้นแบบเก่งและดี ระดับภาคกลางและภาคตะวันออก</t>
  </si>
  <si>
    <t xml:space="preserve">เด็ก เยาวชน และผู้ควบคุม จนท.สาธารณสุขจำนวน 16 คน </t>
  </si>
  <si>
    <t>6.ส่งเยาวชนต้นแบบเก่งและดี จังหวัดจันทบุรี เข้าร่วมคัดเลือกเป็นเยาวชนต้นแบบเก่งและดี ระดับประเทศ</t>
  </si>
  <si>
    <t xml:space="preserve">เด็ก เยาวชน และผู้ควบคุม จนท.สาธารณสุขจำนวน 30 คน </t>
  </si>
  <si>
    <t>-เม.ย.- พ.ค. 64</t>
  </si>
  <si>
    <t>8.แลกเปลี่ยนเรียนรู้การดำเนินงานรณรงค์ป้องกัน และแก้ไขปัญหายาเสพติด ระดับภาคกลางและภาคตะวันออก ณ โรงแรมแอมบาสเดอร์ พัทยา จังหวัดชลบุรี (ค่าทีพัก เบี้ยเลี้ยง การแสดงเยาวชน รูปเล่มสื่อประชาสัมพันธ์ฯ)</t>
  </si>
  <si>
    <t>เด็ก เยาวชน และผู้ควบคุม จนท.สาธารณสุขจำนวน 20 คน</t>
  </si>
  <si>
    <t>9.แลกเปลี่ยนเรียนรู้การดำเนินงานรณรงค์ป้องกัน และแก้ไขปัญหายาเสพติด ระดับจังหวัด</t>
  </si>
  <si>
    <t xml:space="preserve">เด็ก เยาวชน และผู้ควบคุมจนท.สาธารณสุขจำนวน 50 คน </t>
  </si>
  <si>
    <t>-มิ.ย.64</t>
  </si>
  <si>
    <t>10.แลกเปลี่ยนเรียนรู้การดำเนินงานรณรงค์ป้องกันและแก้ไขปัญหายาเสพติด ระดับประเทศ ณ เมืองทองธานี จังหวัดนนทบุรี (ค่าทีพัก เบี้ยเลี้ยง บูทนิทรรศการ การแสดงเยาวชน รูปเล่มสื่อประชาสัมพันธ์ฯ)</t>
  </si>
  <si>
    <t xml:space="preserve">เด็ก เยาวชน และผู้ควบคุม จนท.สาธารณสุข จำนวน 30 คน </t>
  </si>
  <si>
    <t>-ก.ค.64</t>
  </si>
  <si>
    <t>11. งานมหกรรมรวมพล ต่อต้านยาเสพติด "วิ่ง...สู่ความเป็นหนึ่ง ต้านภัยยาเสพติด TO BE NUMBER ONE CHANTHABURI"</t>
  </si>
  <si>
    <t>เด็ก เยาวชน ประชาชนทั่วไป 2,000 คน</t>
  </si>
  <si>
    <t>26 มิ.ย.64</t>
  </si>
  <si>
    <t>12.ประชุมคณะกรรมการโครงการรณรงค์ป้องกันและแก้ไขปัญหายาเสพติด TO BE NUMBER ONE จังหวัดจันทบุรี</t>
  </si>
  <si>
    <t xml:space="preserve">คณะกรรมการ ฯ 50 คน </t>
  </si>
  <si>
    <t xml:space="preserve"> สนับสนุนการพัฒนาศักยภาพบุคลากรการดูแลผู้ป่วยยาเสพติดในชุมชน</t>
  </si>
  <si>
    <t>รพ.,รพ.สต.ทุกแห่ง</t>
  </si>
  <si>
    <t>ตค.63-กย.64</t>
  </si>
  <si>
    <t xml:space="preserve"> ส่งเสริมการพัฒนารูปแบบบริการ บำบัดรักษาผู้ป่วยาเสพติดก่อความรุนแรง</t>
  </si>
  <si>
    <t xml:space="preserve"> -ลงพื้นที่ขับเคลื่อน กำกับติดตามบูรณาการงานโรคไม่ติดต่อ งานสุขภาพจิต คุณภาพชีวิตผู้พิการ ยาเสพติดและTo be number one</t>
  </si>
  <si>
    <t xml:space="preserve"> -บุคลากร สสจ./สสอ./รพ./รพ.สต. ทุกเครือข่าย   </t>
  </si>
  <si>
    <t xml:space="preserve">    ก.ค.64</t>
  </si>
  <si>
    <t xml:space="preserve">    สนับสนุนการเข้าถึงแหล่งข้อมูล เว๊บไซต์ ยาเสพติดและ to be number one</t>
  </si>
  <si>
    <t xml:space="preserve"> -รพ./รพ.สต.ทุกแห่ง/หมู่บ้าน/ชุมชน/โรงเรียน ทุกแห่ง</t>
  </si>
  <si>
    <t>-ต.ค63-ก.ย.64</t>
  </si>
  <si>
    <t xml:space="preserve"> -การขับเคลื่อนกลไกการดำเนินงานควบคุมเครื่องดื่มแอลกอฮอล์และยาสูบระดับจังหวัด</t>
  </si>
  <si>
    <t>จำนวน35 คน/2 ครั้ง</t>
  </si>
  <si>
    <t>พย.63 , มค.64</t>
  </si>
  <si>
    <t xml:space="preserve"> -การบังคับใช้กฎหมายและการทำให้สิ่งแวดล้อมปลอดเครื่องดื่มแอลกอฮอล์และยาสูบ</t>
  </si>
  <si>
    <t>ตค.63-พค.64</t>
  </si>
  <si>
    <t xml:space="preserve"> -การสนับสนุนการดำเนินงานสถานศึกษาปลอดเครื่องดื่มแอลกอฮอล์และยาสูบ</t>
  </si>
  <si>
    <t>ครู สังกัด สพป 1,2และ  สพฐ.17 จำนวน 60 คน</t>
  </si>
  <si>
    <t>มค.64</t>
  </si>
  <si>
    <t xml:space="preserve"> -การช่วยให้ผู้เสพ ผู้ดื่ม เลิกสูบเลิกดื่ม</t>
  </si>
  <si>
    <t>รพช./รพสต.จำนวน 60 คน</t>
  </si>
  <si>
    <t xml:space="preserve"> -การพัฒนามาตรการชุมชนเพื่อควบคุมเครื่องดื่มแอลกอฮอล์และยาสูบ</t>
  </si>
  <si>
    <t>แกนนำชุมชน/อสม./อปท.จำนวน 80 คน</t>
  </si>
  <si>
    <t xml:space="preserve">  -เพิ่มความเข้มข้นในการตรวจตาผู้ป่วยเบาหวานด้วย Fundus camara</t>
  </si>
  <si>
    <t xml:space="preserve"> -รพ./รพ.สต.ทุกแห่ง</t>
  </si>
  <si>
    <t xml:space="preserve"> -พัฒนาศักยภาพและทักษะการตรวจตาผู้ป่วยเบาหวานด้วย Fundus camara</t>
  </si>
  <si>
    <t xml:space="preserve"> -ผู้รับผิดชอบ รพ./รพ.สต.ทุกแห่ง จำนวน 130 คน</t>
  </si>
  <si>
    <t>กพ-มีค.64</t>
  </si>
  <si>
    <t xml:space="preserve">-สนับสนุนการเข้าถึงแหล่งข้อมูล เว๊บไซต์ แอพลิเคชั่นด้านสุขภาพ </t>
  </si>
  <si>
    <t xml:space="preserve"> -รพ./รพ.สต.ทุกแห่ง/หมู่บ้าน/ชุมชนทุกแห่ง</t>
  </si>
  <si>
    <t xml:space="preserve"> -รพ.ทุกแห่ง</t>
  </si>
  <si>
    <t>รพ.ขลุง</t>
  </si>
  <si>
    <t xml:space="preserve"> -ต.ค63-มค.64</t>
  </si>
  <si>
    <t xml:space="preserve">  -ทบทวนพัฒนาและเพิ่มความเข้มข้นในการประเมินความเสี่ยงโรคไตเรื้อรัง(CKD)ในผู้ป่วยDM&amp;HT</t>
  </si>
  <si>
    <t xml:space="preserve"> -สนับสนุนการพัฒนาศักยภาพของบุคลากรองรับการจัดบริการผู้ป่วยโรคไต</t>
  </si>
  <si>
    <t xml:space="preserve"> เตรียมความพร้อมการคัดกรองมะเร็งเต้านมมูลนิธิกาญจนบารมี</t>
  </si>
  <si>
    <t>7 อำเภอ</t>
  </si>
  <si>
    <t>ธค.63-มค.64</t>
  </si>
  <si>
    <t xml:space="preserve"> -สนับสนุนการพัฒนาศักยภาพของบุคลากรองรับการจัดบริการผู้ป่วยโรคมะเร็ง</t>
  </si>
  <si>
    <t xml:space="preserve"> ทบทวนพัฒนาและเพิ่มความเข้มข้นในการประเมินความเสี่ยงโรคหัวใจ (CVD Risk) ในผู้ป่วยDM&amp;HT</t>
  </si>
  <si>
    <t xml:space="preserve"> -สนับสนุนการพัฒนาศักยภาพของบุคลากรองรับการจัดบริการผู้ป่วยโรคหัวใจ</t>
  </si>
  <si>
    <t xml:space="preserve"> - บุคลากรผู้รับผิดชอบ รพ.ทุกแห่ง </t>
  </si>
  <si>
    <t>โครงการพัฒนาการดำเนินงาน พชอ.ตามเกณฑ์ UCCARE</t>
  </si>
  <si>
    <t xml:space="preserve"> - ศึกษาเกณฑ์/ตัวชี้วัด พชอ.ปี 2564 </t>
  </si>
  <si>
    <t>ตุลาคม</t>
  </si>
  <si>
    <t xml:space="preserve"> - ประสานการทบทวน และกำหนดประเด็น พชอ.ปี 2564 ในทุก อ.</t>
  </si>
  <si>
    <t xml:space="preserve"> - กำหนดกิจกรรม/ผลตามเกณฑ์ UCCARE แต่ละเกณฑ์/คะแนน รวมถึงการสร้างแบบประเมิน</t>
  </si>
  <si>
    <t>พฤศจิกายน</t>
  </si>
  <si>
    <t xml:space="preserve"> - ประชุมชี้แจง ผ่าน VDO Conference/ รายพื้นที่อำเภอ ตำบลร่วมกับงานตำบลจัดการคุณภาพ</t>
  </si>
  <si>
    <t xml:space="preserve"> คกก./คทง.พชอ. /พชต.ทุกอำเภอ</t>
  </si>
  <si>
    <t xml:space="preserve"> - รวบรวมกิจกรรม พชอ. แต่ละอำเภอ</t>
  </si>
  <si>
    <t>ธ.ค.63-มี.ค.64</t>
  </si>
  <si>
    <t xml:space="preserve"> - ประเมินตนเอง แต่ละอำเภอ</t>
  </si>
  <si>
    <t>มีนาคม</t>
  </si>
  <si>
    <t xml:space="preserve"> - เยี่ยมเสริมพลัง รวมกับตำบลจัดการสุขภาพ/ รพ.สต. ติดดาว</t>
  </si>
  <si>
    <t>มิถุนายน</t>
  </si>
  <si>
    <t xml:space="preserve"> - ติดตาม และประเมินผลการดำเนินงานตามเกณฑ์ UCCARE</t>
  </si>
  <si>
    <t>กรกฎาคม</t>
  </si>
  <si>
    <t>กง.พัฒน์</t>
  </si>
  <si>
    <t>โครงการขับเคลื่อนการดำเนินงาน พชอ.สู่ตำบลจัดการคุณภาพชีวิตต้นแบบ</t>
  </si>
  <si>
    <t xml:space="preserve"> - ประสานการกำหนด/เลือกตำบลจัดการคุณภาพชีวิตต้นแบบ ที่จะขับเคลื่อนประเด็น พชอ.</t>
  </si>
  <si>
    <t xml:space="preserve"> - ลงพื้นที่ประสาน/กำหนดกิจกรรมตามประเด็น พชอ.ด้วยแนวทาง TPAR (ที่สอดคล้องกับเกณฑ์ UCCARE)</t>
  </si>
  <si>
    <t>มกราคม</t>
  </si>
  <si>
    <t xml:space="preserve"> - รวบรวมกิจกรรมตามประเด็น พชอ.จากทุกตำบลต้นแบบ</t>
  </si>
  <si>
    <t>ธ.ค.62-มี.ค.63</t>
  </si>
  <si>
    <t xml:space="preserve"> - จัดทำแบบประเมินตามแนวทาง TPAR</t>
  </si>
  <si>
    <t xml:space="preserve"> - ประเมินตนเองตามแนวทาง TPAR แต่ละตำบล</t>
  </si>
  <si>
    <t xml:space="preserve"> - ติดตามและประเมินผล</t>
  </si>
  <si>
    <t>โครงการขับเคลื่อนตำบลจัดการคุณภาพชีวิตและตำบลวิถีชีวิตใหม่ปลอดภัยจากโควิด19 จังหวัดจันทบุรี</t>
  </si>
  <si>
    <t>1. ถ่ายทอดนโยบาย แนวทางการดำเนินงานตามกระบวนการตำบลจัดการคุณภาพชีวิตและตำบลวิถีชีวิตใหม่ ปลอดภัยจากโควิด19 ผ่านVDO conference</t>
  </si>
  <si>
    <t>จนท. รพ./สสอ./รพ.สต.จำนวน 10 อำเภอ</t>
  </si>
  <si>
    <t xml:space="preserve"> 2. ขับเคลื่อนการพัฒนาตำบลจัดการคุณภาพชีวิต : ชุมชนสร้างสุข "สุขกาย สุขใจ สุขเงิน สุขสามัคคี" ต้นแบบ 20 ตำบล และเยี่ยมเสริมพลัง</t>
  </si>
  <si>
    <t xml:space="preserve">เจ้าหน้าที่สาธารณสุขระดับอำเภอ ตำบล และภาคีเครื่อข่ายตำบลต้นแบบ 20 ตำบล                          -ค่าอาหาร 30x150x10=45000           -ค่าอาหารว่างและเครื่องดื่ม 30x35x2x10=21000       -ค่าวิทยากร 24000 </t>
  </si>
  <si>
    <t>เบิกแทนกัน สบส</t>
  </si>
  <si>
    <t>3.กำกับ ติดตาม ประเมินผล</t>
  </si>
  <si>
    <t>บูรณาการงานสุขภาพภาคประชาชน</t>
  </si>
  <si>
    <t>4.จัดเวทีแลกเปลี่ยนเรียนรู้และถอดบทเรียน ระดับจังหวัด</t>
  </si>
  <si>
    <t xml:space="preserve">เจ้าหน้าที่สาธารณสุขระดับอำเภอ ตำบล และภาคีเครื่อข่ายตำบล 10 อำเภอ ๆละ 10 คน                     - ค่าอาหาร 100x150=15,000      - ค่าอาหารว่างและเครื่องดื่ม 100x35x2=7,000                          - ค่าวิทยากร 3,600 </t>
  </si>
  <si>
    <t xml:space="preserve"> โครงการขับเคลื่อนการพัฒนาคุณภาพชีวิตและยกระดับสุขภาวะประชาชน จังหวัดจันทบุรี</t>
  </si>
  <si>
    <t xml:space="preserve"> - สัมมนาเชิงปฏิบัติการ (workshop) การวิเคราะห์สถานการณ์การขับเคลื่อน พชอ. ระดับ          จังหวัดเพื่อวางแผนสนับสนุนการดำเนินงานขับเคลื่อน แบบ New Normal</t>
  </si>
  <si>
    <t>เลขาฯ คกก.พชอ./ผู้รับผิดชอบงาน พชอ. / 60 คน</t>
  </si>
  <si>
    <t xml:space="preserve"> - ประชุมชี้แจงแนวทางการประเมินตนเองตามหลัก UCCARE </t>
  </si>
  <si>
    <t>ผู้รับผิดชอบงาน พชอ.ระดับอำเภอ</t>
  </si>
  <si>
    <t xml:space="preserve"> - ลงพื้นที่เยี่ยมเสริมพลัง คกก./คณะทำงาน พชอ.ทุกอำเภอ/พชต.</t>
  </si>
  <si>
    <t xml:space="preserve"> - จัดเวทีแลกเปลี่ยนเรียนรู้/ถอดบทเรียนผลการดำเนินงาน พชอ.และค้นหา พชอ./พชต.ต้นแบบใน  ระดับจังหวัด</t>
  </si>
  <si>
    <t xml:space="preserve"> คกก./คทง.พชอ./พชต. จำนวน 120 คน</t>
  </si>
  <si>
    <t xml:space="preserve"> โครงการพัฒนาระบบบริการทางการแพทย์แบบใหม่ (New Normal) ในหน่วยบริการปฐมภูมิ</t>
  </si>
  <si>
    <t>1.ศึกษา/ทบทวน พรบ.ปฐมภูมิฯ และกำหนดแนวทางการบริการฯ แบบใหม่ รวมถึงเกณฑ์/ตัวชี้วัดการประเมินผล</t>
  </si>
  <si>
    <t>ต.ค.-พ.ย.62</t>
  </si>
  <si>
    <t>2.ประชุมเชิงปฏิบัติการคณะทำงานจัดทำแนวทางการบริการทางการแพทย์แบบใหม่ (New Normal) ในหน่วยบริการปฐมภูมิ</t>
  </si>
  <si>
    <t>คณะทำงานปฐมภูมิ/30 คน</t>
  </si>
  <si>
    <t>ธันวาคม</t>
  </si>
  <si>
    <t>3.ชี้แจงแนวทางการบริการทางการแพทย์แบบใหม่ (New Normal) ในหน่วยบริการปฐมภูมิทาง VDO Conference และทางFacebook Live</t>
  </si>
  <si>
    <t>หน่วยบริการปฐมภูมิทุกแห่ง/119 แห่ง</t>
  </si>
  <si>
    <t>4.ประเมินและติดตามผลการดำเนินงาน</t>
  </si>
  <si>
    <t>บูรณาการกับ PCC</t>
  </si>
  <si>
    <t>โครงการขับเคลื่อนการดำเนินงานคลินิคหมอครอบครัว จังหวัดจันทบุรี</t>
  </si>
  <si>
    <t>1.ประสานและติดตามการเปิดดำเนินการคลินิกหมอครอบครัว</t>
  </si>
  <si>
    <t>2.ประชุมคณะทำงาน เพื่อทำเกณฑ์และแนวทางดำเนินงานตามมาตรฐาน 3 S</t>
  </si>
  <si>
    <t>คณะทำงาน/30 คน</t>
  </si>
  <si>
    <t>3.ประชุมแลกเปลี่ยนการดำเนินงาน ในทีมคลินิคหมอครอบครัวเป้าหมายปี 2564</t>
  </si>
  <si>
    <t xml:space="preserve">7 ทีม </t>
  </si>
  <si>
    <t>เมษายน</t>
  </si>
  <si>
    <t xml:space="preserve">4.ประเมินทีมคลินิคหมอครอบครัวที่เปิดดำเนินการตามเกณฑ์ 3 S </t>
  </si>
  <si>
    <t xml:space="preserve"> จำนวน 20 ทีม</t>
  </si>
  <si>
    <t>6.จัดเวทีแลกเปลี่ยนเรียนรู้ และถอดบทเรียนผลการดำเนินงานและค้นหาทีมคลินิคหมอครอบครัวต้นแบบ</t>
  </si>
  <si>
    <t>ผู้ปฏิบัติงานใน PCC/60 คน</t>
  </si>
  <si>
    <t>บูรณาการกับงาน พชอ.</t>
  </si>
  <si>
    <t>โครงการวิจัยประเมินผลบทบาทหน้าที่คลินิคหมอครอบครัว ตาม พรบ.ระบบสุขภาพปฐมภูมิ พ.ศ.2562</t>
  </si>
  <si>
    <t>1.จัดทำโครงร่าง และขอจริยธรรมการวิจัย</t>
  </si>
  <si>
    <t>ต.ค.-ธ.ค.63</t>
  </si>
  <si>
    <t>2.รวบรวมข้อมูล</t>
  </si>
  <si>
    <t>ประชาชนใน PCC</t>
  </si>
  <si>
    <t>ม.ค.-ก.พ.64</t>
  </si>
  <si>
    <t>3.วิเคราะห์ข้อมูล และจัดทำรายงานการวิจัย</t>
  </si>
  <si>
    <t>มี.ค.-ก.ค.64</t>
  </si>
  <si>
    <t>โครงการพัฒนาศักยภาพบุคลากรและทีมงานคลินิกหมอครอบครัว</t>
  </si>
  <si>
    <t>1.กำหนดหลักเกณฑ์และรายละเอียดการดำเนินงานเชิงรุก ปี 2564</t>
  </si>
  <si>
    <t>2.อบรมพัฒนาศักยภาพการดำเนินงานเชิงรุก และเสริมพลังในบุคลากรคลินิคหมอครอบครัว</t>
  </si>
  <si>
    <t>PCC ทุกแห่ง/25 คน</t>
  </si>
  <si>
    <t>มกราคม, กรกฎาคม</t>
  </si>
  <si>
    <t>3.ติดตามและประเมินผลตามเกณฑ์การดำเนินงานเชิงรุก</t>
  </si>
  <si>
    <t>มิถุนายน (บูรณาการกับเกณฑ์และประเมินทีมคลินิคหมอครอบครัว)</t>
  </si>
  <si>
    <t>1.โครงการพัฒนาคุณภาพชีวิตระดับอำเภอ ส่งเสริมและพัฒนาตำบลจัดการสุขภาพฯ</t>
  </si>
  <si>
    <t>บูรณาการงบฯกับ</t>
  </si>
  <si>
    <t xml:space="preserve">: สุขศึกษาและพัฒนาพฤติกรรมสุขภาพ จังหวัดจันทบุรี </t>
  </si>
  <si>
    <t>โครงการขับเคลื่อน</t>
  </si>
  <si>
    <t>ตำบลจัดการฯ</t>
  </si>
  <si>
    <t xml:space="preserve">  1.1บูรณาการพื้นที่ระดับหมู่บ้าน กับ 21 ตำบลต้นแบบจัดการคุณภาพชีวิต</t>
  </si>
  <si>
    <t>ทุกหมู่บ้านในตำบลเป้าหมาย</t>
  </si>
  <si>
    <t xml:space="preserve"> ต.ค.63</t>
  </si>
  <si>
    <t>ด้านสุขภาพ และขยายจาก อำเภอละ 2 ตำบล เป็น 4 ตำบล รวม 41 ตำบล</t>
  </si>
  <si>
    <t>(ตำบลเดิมขยายเพิ่มอีก 1 หมู่บ้าน)</t>
  </si>
  <si>
    <t xml:space="preserve">  1.2 กำหนดประเด็น (ตามตำบลจัดการคุณภาพฯ) และพฤติกรรมเสี่ยงของหมู่บ้านปรับเปลี่ยนฯ</t>
  </si>
  <si>
    <t xml:space="preserve">  1.3 ประเมินสถานะสุขภาพและวัดระดับการพัฒนาหมู่บ้านปรับเปลี่ยนฯด้วยโปรแกรม</t>
  </si>
  <si>
    <t>พ.ย.63 และ ก.ค.64</t>
  </si>
  <si>
    <t>ของกองสุขศึกษา (Health Gate) ก่อน - หลัง)</t>
  </si>
  <si>
    <t xml:space="preserve">  1.4 วัดความรอบรู้ด้านสุขภาพของกลุ่มเสี่ยงในหมู่บ้าน และกลุ่มป่วยใน รพ.สต.</t>
  </si>
  <si>
    <t>อย่างน้อยตำบลละ 1 หมู่บ้าน</t>
  </si>
  <si>
    <t xml:space="preserve">หมู่บ้านละ 50ชุด:รพ.สต.ละ 50ชุด </t>
  </si>
  <si>
    <t xml:space="preserve">  1.5 จัดประชุมเชิงปฏิบัติการเพื่อคัดเลือกหมู่บ้านปรับเปลี่ยนพฤติกรรมต้นแบบระดับจังหวัด</t>
  </si>
  <si>
    <t>พื้นที่ต้นแบบฯระดับอำเภอ 10แห่ง)</t>
  </si>
  <si>
    <t xml:space="preserve">    ธ.ค.63</t>
  </si>
  <si>
    <t>อำเภอละ 5 คน = 50 คน</t>
  </si>
  <si>
    <t>ค่าอาหาร 50 x 150 = 7,500 บาท</t>
  </si>
  <si>
    <t>ค่าอาหารว่างและเครื่องดื่ม</t>
  </si>
  <si>
    <t xml:space="preserve"> 50 X 35 X 2 = 3,500 บาท</t>
  </si>
  <si>
    <t>ค่าวิทยากร        4,000 บาท</t>
  </si>
  <si>
    <t xml:space="preserve">  รวมทั้งสิ้น  15,000 บาท</t>
  </si>
  <si>
    <t xml:space="preserve">  1.6(ร่วม) กำหนดและรวบรวมกิจกรรมจากทุกพื้นที่ </t>
  </si>
  <si>
    <t>ธ.ค.63 และ ส.ค.64</t>
  </si>
  <si>
    <t xml:space="preserve">  1.7 ติดตามและเยี่ยมเสริมพลัง (บูรณาการกับตำบลจัดการคุณภาพชีวิต)</t>
  </si>
  <si>
    <t>ทุกหมู่บ้านเป้าหมาย</t>
  </si>
  <si>
    <t xml:space="preserve">  1.8 ส่งหมู่บ้านต้นแบบฯระดับจังหวัดเข้าประกวดระดับเขต</t>
  </si>
  <si>
    <t>อย่างน้อย 1 หมู่บ้าน</t>
  </si>
  <si>
    <t>2.โครงการส่งเสริมโรงเรียนสุขบัญญัติแห่งชาติสู่ตำบลจัดการคุณภาพชีวิต</t>
  </si>
  <si>
    <t xml:space="preserve">  2.1 กำหนดโรงเรียน โดยบูรณาการกับหมู่บ้านปรับเปลี่ยนฯ 41 ตำบล (ขยายจากอำเภอละ </t>
  </si>
  <si>
    <t>ทุกโรงเรียนระดับประถมศึกษาและ</t>
  </si>
  <si>
    <t xml:space="preserve">       2 ตำบล เป็น 4 ตำบล รวม 41 ตำบล) และตำบลจัดการคุณภาพชีวิต</t>
  </si>
  <si>
    <t>ขยายโอกาส(สังกัดเขตพื้นที่การศึกษา)</t>
  </si>
  <si>
    <t xml:space="preserve">  2.2 วัดระดับการพัฒนาโรงเรียน ด้วยโปรแกรมของกองสุขศึกษา (ก่อน-หลัง)</t>
  </si>
  <si>
    <t>ในตำบลเป้าหมาย</t>
  </si>
  <si>
    <t xml:space="preserve">  2.3 วัดความรอบรู้ด้านสุขภาพของนักเรียน (ก่อน - หลัง)</t>
  </si>
  <si>
    <t>โรงเรียนละ 40 ชุด</t>
  </si>
  <si>
    <t xml:space="preserve">  2.4 จัดประชุมเชิงปฏิบัติการเพื่อคัดเลือกโรงเรียนสุขบัญญัติต้นแบบระดับจังหวัด</t>
  </si>
  <si>
    <t xml:space="preserve">  2.5 (ร่วม) กำหนดและรวบรวมกิจกรรมจากทุกโรงเรียน</t>
  </si>
  <si>
    <t>ทุกโรงเรียนในตำบลเป้าหมาย</t>
  </si>
  <si>
    <t xml:space="preserve">  2.6 ติดตาม และเยี่ยมเสริมพลัง (บูรณาการกับตำบลจัดการคุณภาพชีวิต)</t>
  </si>
  <si>
    <t>ทุกโรงเรียนเป้าหมาย</t>
  </si>
  <si>
    <t xml:space="preserve">  2.7 ส่งโรงเรียนสุขบัญญัติต้นแบบระดับจังหวัดเข้าประกวดระดับเขต</t>
  </si>
  <si>
    <t>อย่างน้อย 1 โรงเรียน</t>
  </si>
  <si>
    <t>1.โครงการปรับเปลี่ยนพฤติกรรมสุขภาพตามวิถีชีวิต(ตามกลุ่ม</t>
  </si>
  <si>
    <t>อาชีพ)ในยุคโควิด -19</t>
  </si>
  <si>
    <t xml:space="preserve"> 1.1 คัดเลือกหมู่บ้านต้นแบบฯระดับอำเภอๆละ 1 แห่ง 1 อาชีพ</t>
  </si>
  <si>
    <t>หมู่บ้านวิถีชีวิตต้นแบบ 10 แห่ง</t>
  </si>
  <si>
    <t xml:space="preserve"> พ.ย.64</t>
  </si>
  <si>
    <t>1.2 ประเมินสถานะสุขภาพและวัดระดับการพัฒนาหมู่บ้านปรับเปลี่ยนฯด้วยโปรแกรม</t>
  </si>
  <si>
    <t>ของกองสุขศึกษา (Health Gate) ก่อน - หลัง) นำส่วนขาดมาเขียนโครงการ</t>
  </si>
  <si>
    <t>1.3 จัดอบรมเชิงปฏิบัติการ</t>
  </si>
  <si>
    <t xml:space="preserve"> มิ.ย.64</t>
  </si>
  <si>
    <t>1.4 ดำเนินการตามองค์ประกอบ TPAR และกรอบ 7 แนวคิด เชื่อมโยงไปสู่เกณฑ์ พชอ.</t>
  </si>
  <si>
    <t>ก.พ.-พ.ค.64</t>
  </si>
  <si>
    <t xml:space="preserve">1.5 ถอดบทเรียน </t>
  </si>
  <si>
    <t>ค่าอาหาร 50 x 150 =7,500 บาท</t>
  </si>
  <si>
    <t>50 X 35 X 2 = 3,500 บาท</t>
  </si>
  <si>
    <t>12.1) ≥ร้อยละ 70การตรวจติดตามกลุ่มสงสัยป่วยโรคความดันโลหิต</t>
  </si>
  <si>
    <t>ส่งเสริม สนับสนุนตำบลต่อยอดสู่ตำบลจัดการคุณภาพชีวิต</t>
  </si>
  <si>
    <t>สร้างและพัฒนาพื้นที่ต้นแบบชุมชนสร้างสุขโดยกลไกตำบลจัดการคุณภาพชีวิต</t>
  </si>
  <si>
    <t>พัฒนากลไกและเครือข่ายการดำเนินงานตำบลจัดการคุณภาพชีวิต</t>
  </si>
  <si>
    <t>1.ชี้แจงแนวทางการดำเนินงาน อสม.หมอประจำบ้านตามที่กระทรวงกำหนด ผ่านVDO conference, facebook live</t>
  </si>
  <si>
    <t>จนท.รพ/สสอ./รพสต จำนวน 10 อำเภอ</t>
  </si>
  <si>
    <t>2. อบรมแกนนำ อสม.หมอประจำบ้าน ในการดูแลสุขภาพประชาชน ผ่าน App อสม.หมอรู้จักคุณ ตำบลละ 1 คน จำนวน 76 ตำบล</t>
  </si>
  <si>
    <t>3.ติดตาม กำกับ และติดตาม</t>
  </si>
  <si>
    <t>1.ชี้แจงแนวทางการดำเนินงาน อาสาสมัครประจำครอบครัว (อสค.)ตามที่กระทรวงกำหนด ผ่านVDO conference, facebook live</t>
  </si>
  <si>
    <t>2.อบรมครู ข อาสาสมัครประจำครอบครัว (อสค)</t>
  </si>
  <si>
    <t>จนท.สธ อำเภอละ ๓ คน รวม 30 คน                       - ค่าอาหาร 30x150 = 4500                             - ค่าอาหารว่าง 30x35x2 =2100                         -ค่าวิทยากร 3600</t>
  </si>
  <si>
    <t>ธ.ค.</t>
  </si>
  <si>
    <t>1.พัฒนาศักยภาพอสม.ติดตามผู้ใช้ ผู้เสพ และผู้ติดยาเสพติด หลังการบำบัดรักษา</t>
  </si>
  <si>
    <t xml:space="preserve"> -การประชุมคณะทำงานติดตามผู้ใช้ ผู้เสพ และผู้ติดยาเสพติด หลังการบำบัดรักษา</t>
  </si>
  <si>
    <t xml:space="preserve"> -อบรมอสม.ติดตามผู้ใช้ ผู้เสพ ทางออนไลน์(ผ่านVideo คลิป ความรู้ สื่อต่างๆ)</t>
  </si>
  <si>
    <t xml:space="preserve"> อสม.ตำบลละ 2 คน รวม 152 คน</t>
  </si>
  <si>
    <t>พฤศจิกายน -ธันวาคม</t>
  </si>
  <si>
    <t>2.ติดตาม กำกับ และติดตาม</t>
  </si>
  <si>
    <t xml:space="preserve"> -การอบรมฟื้นฟู แนวทางการใช้ App อสม.หมอรู้จักคุณ</t>
  </si>
  <si>
    <t xml:space="preserve"> -พัฒนาศักยภาพอสม.ผ่านกระบวนการ การจัดการความรู้ 12 สาขา</t>
  </si>
  <si>
    <t xml:space="preserve"> - จัดเวทีแลกเปลี่ยนเรียนรู้ นวตกรรมสุขภาพ อสม.</t>
  </si>
  <si>
    <t>1.ชับเคลือนการดำเนินการศูนย์สาธารณสุขมูลฐานชุมชน(ศสมช) 76 ตำบล</t>
  </si>
  <si>
    <t xml:space="preserve"> -คัดเลือก ศสมช ต้นแบบ ตำบลละ 1 แห่ง รวม 76 ตำบล</t>
  </si>
  <si>
    <t xml:space="preserve"> -ชี้แจงหลักเกณฑ์แนวทาง การดำเนินงาน ศสมช.ต้นแบบ(บูรณาการงานสุขภาพภาคประชาชน)</t>
  </si>
  <si>
    <t xml:space="preserve"> -จนท สธ ผู้รับผิดชอบงานสุขภาพภาคประชาชน</t>
  </si>
  <si>
    <t xml:space="preserve"> -ประชุมขับเคลื่อน ศสมช.ต้นแบบ</t>
  </si>
  <si>
    <t xml:space="preserve"> - ศสมช.ต้นแบบ 76 แห่ง</t>
  </si>
  <si>
    <t>บูราการงานสุขภาพภาคประชาชน</t>
  </si>
  <si>
    <t xml:space="preserve"> -ส่งเสริม/สนับสนุนให้บุคลากรเข้ารับการอบรมฯเพิ่มศักยภาพตามงานที่รับผิดชอบ</t>
  </si>
  <si>
    <t>1 ประชุมคณะทำงานพัฒนาระบบส่งต่อจังหวัดจันทบุรี</t>
  </si>
  <si>
    <t>คณะทำงานฯ 45 คน</t>
  </si>
  <si>
    <t>ธ.ค.63, มี.ค., มิ.ย.</t>
  </si>
  <si>
    <t>2 ประชุมหารือการทบทวนและปรับปรุง คู่มือมาตรฐานการส่งต่อและรับกลับ จังหวัดจันทบุรี</t>
  </si>
  <si>
    <t>ผู้รับผิดชอบงาระบบส่งต่อ-ส่งกลับ สสจ.จบ/ผู้รับผิดชอบศูนย์ประสานการส่งต่อรพ.พระปกเกล้า จำนวน 5 คน</t>
  </si>
  <si>
    <t>3.ประชุมคณะทำงานปรับปรุง คู่มือมาตรฐานการส่งต่อและรับกลับ จังหวัดจันทบุรี</t>
  </si>
  <si>
    <t>ผู้รับผิดชอบงานระบบส่งต่อ-ส่งกลับ สสจ.จบ/รพศ./ผู้แทนจากรพช.หัวหน้าแผนกผู้ป่วยของรพ.พระปกเกล้าทุกแผนก จำนวน20 คน</t>
  </si>
  <si>
    <t xml:space="preserve"> ธ.ค.2563</t>
  </si>
  <si>
    <t>4. พัฒนาระบบการแจ้ง/รายงานปัญหา/ความเสี่ยงที่พบจากการส่งต่อ และการแก้ไขแบบ Real time โดยใช้ Web Form</t>
  </si>
  <si>
    <t xml:space="preserve">  -ทบทวนจริยธรรมการส่งต่อให้ รพ.ทุกแห่งดำเนินการตามมาตรฐาน</t>
  </si>
  <si>
    <t>ตค.63</t>
  </si>
  <si>
    <t xml:space="preserve">  -ติดตามประเมินผลการดำเนินงานตามคู่มือมาตรฐานการส่งต่อ-ส่งกลับของรพ.</t>
  </si>
  <si>
    <t>มค..62--กย.64</t>
  </si>
  <si>
    <t>งานพัฒนาระบบการส่งต่อ-ส่งกลับผู้ป่วยข้ามพรมแดนจังหวัดจันทบุรี</t>
  </si>
  <si>
    <t xml:space="preserve">1.1 ทบทวนขั้นตอนและแนวทางการส่งต่อ ส่งกลับผู้ป่วยข้ามพรมแดนให้เป็นปัจจุบัน </t>
  </si>
  <si>
    <t>1.2 ประชุมติดตามผลการพัฒนาฐานข้อมูลการส่งต่อ-ส่งกลับผู้ป่วยข้ามพรมแดนโดยใช้เทคโนโลยีสารสนเทศ (Health Script) 1 ครั้ง โดยใช้  VDO Conference</t>
  </si>
  <si>
    <t>พย.63</t>
  </si>
  <si>
    <t>2.โครงการพัฒนาระบบบริการสุขภาพ(Service Plan) จังหวัดจันทบุรี</t>
  </si>
  <si>
    <t>2.1ทบทวนคำสั่งคณะกรรมการ/คณะทำงานพัฒนาระบบบริการรายสาขาให้เป็นปัจจุบันสอดคล้องกับระดับกระทรวง</t>
  </si>
  <si>
    <t>คณะกรรรมการ/คณะทำงานพัฒนาระบบบริการสุขภาพรายสาขาจากรพศ.รพช./สสอ.</t>
  </si>
  <si>
    <t>2.2 ประสานงาน/ติดตามผลการดำเนินงานของหน่วยบริการตามแนวทางพัฒนาระบบบริการสุขภาพและตัวชี้วัด</t>
  </si>
  <si>
    <t>ผู้รับผิดชอบงาน Service Plan ของรพศ./คณะทำงานและเลขานุการ Service Plan ของแต่ละสาขา</t>
  </si>
  <si>
    <t>1.โครงการพัฒนาระบบบริบาลฟื้นสภาพผู้ป่วยระยะกลาง (Intermediate Care) และการดำเนินงาน IMC Home ward</t>
  </si>
  <si>
    <t>1.1ประชุมคณะทำงานพัฒนาระบบบริบาลฟื้นสภาพผู้ป่วยระยะกลาง 2 ครั้ง / ปี (Video Conference)</t>
  </si>
  <si>
    <t>คณะทำงานพัฒนาระบบบริบาลฟื้นสภาพผู้ป่วยระยะกลาง จำนวน 35 คน</t>
  </si>
  <si>
    <t>พย.63, พค.64</t>
  </si>
  <si>
    <t>1.2 ลงพื้นที่เยี่ยมเสริมพลังการดำเนินงานIMC ของรพ./เครือข่ายบริการ</t>
  </si>
  <si>
    <t xml:space="preserve">2.โครงการอบรมเชิงปฏิบัติการพัฒนาศักยภาพการฟื้นสภาพผู้ป่วยระยะกลางขั้นพื้นฐานในเครือข่ายหน่วยบริการระดับปฐมภูมิจังหวัดจันทบุรี </t>
  </si>
  <si>
    <t xml:space="preserve">4 อำเภอ(2รุ่นๆละ 1 วัน) รวม 116 คน  </t>
  </si>
  <si>
    <t xml:space="preserve"> ก.พ.64</t>
  </si>
  <si>
    <t xml:space="preserve">แผนการจัดกิจกรรม ในกระบวนการงาน จิตอาสา “เราทำความดี เพื่อชาติ ศาสน์ กษัตริย์”
สำนักงานสาธารณสุขจังหวัดจันทบุรี ปี 2563 
</t>
  </si>
  <si>
    <t xml:space="preserve"> 1.ประชุมคณะกรรมการบริหารร่วมกันกำหนดแผนและแนวทางการพัฒนาตามแนวพระราชดำริ</t>
  </si>
  <si>
    <t>คณะกรรมการบริหาร</t>
  </si>
  <si>
    <t>ตค.63,เมย.64</t>
  </si>
  <si>
    <t xml:space="preserve">2.จัดกิจกรรมตามกระบวนการงาน จิตอาสา “เราทำความดี เพื่อชาติ ศาสน์ กษัตริย์”สำนักสาธารณสุขจังหวัดจันทบุรี </t>
  </si>
  <si>
    <t>บุคคลากรสสจ.จันทบุรี</t>
  </si>
  <si>
    <t>3.ติดตาม/กำกับ การทดสอบคุณภาพเครื่องวัดความดันโลหิตอัตโนมัติของศสมช.ต้นแบบ ณ สถานบริการสาธารณสุขใกล้บ้าน</t>
  </si>
  <si>
    <t>ร้อยละ 80</t>
  </si>
  <si>
    <t xml:space="preserve">แผนการพัฒนาศักยภาพบุคลากรสาธารณสุข และ อสม. ในกระบวนการงาน จิตอาสา “เราทำความดี เพื่อชาติ ศาสน์ กษัตริย์”
สำนักงานสาธารณสุขจังหวัดจันทบุรี ปี 2563 
</t>
  </si>
  <si>
    <t xml:space="preserve">1.พัฒนาศักยภาพบุคลากรสาธารณสุข และ อสม. ในกระบวนการงานจิตอาสา </t>
  </si>
  <si>
    <t>บุคลากรสาธารณสุข จำนวน 50 คน</t>
  </si>
  <si>
    <r>
      <t>2.</t>
    </r>
    <r>
      <rPr>
        <sz val="14"/>
        <color indexed="30"/>
        <rFont val="TH SarabunPSK"/>
        <family val="2"/>
      </rPr>
      <t>ติดตาม/รวบรวมข้อมูลและภาพกิจกรรมจิตอาสาทุกเดือน</t>
    </r>
  </si>
  <si>
    <t>รพช./สสอ.ทุกแห่ง</t>
  </si>
  <si>
    <t>3.สนับสนุนการสมัครและจัดทำทะเบียนฐานข้อมูลการเป็นจิตอาสาของบุคลากร และ อสม.</t>
  </si>
  <si>
    <t>รพช./รพ.สต.ทุกแห่ง</t>
  </si>
  <si>
    <t>ส่งเสริม/สนับสนุบบุคลากรสาธารณสุขสมัครเป็นจิตอาสา</t>
  </si>
  <si>
    <t>1.ส่งเสริม/สนับสนุบบุคลากรในหน่วยงานสมัครเป็นจิตอาสา</t>
  </si>
  <si>
    <t>ร้อยละ 100</t>
  </si>
  <si>
    <t>1.สำนักงานสาธารณสุขจังหวัด</t>
  </si>
  <si>
    <t>2.โรงพยาบาลศูนย์</t>
  </si>
  <si>
    <t>3.โรงพยาบาลทั่วไป</t>
  </si>
  <si>
    <t>4.โรงพยาบาลชุมชน</t>
  </si>
  <si>
    <t>5.โรงพยาบาลส่งเสริมสุขภาพตำบล</t>
  </si>
  <si>
    <t>6.สำนักงานสาธารณสุขอำเภอ</t>
  </si>
  <si>
    <t>2.ส่งเสริม/สนับสนุนอสม. สมัครเป็นจิตอาสา</t>
  </si>
  <si>
    <t>ร้อยละ 10</t>
  </si>
  <si>
    <t>โครงการพัฒนาระบบบริการหน่วยบริการปฐมภูมิตามเกณฑ์   รพ.สต.ติดดาว</t>
  </si>
  <si>
    <t>1.ศึกษาเกณฑ์และแนวทาง ปี 2564</t>
  </si>
  <si>
    <t>2.ประชุมชี้แจงเกณฑ์และแนวทางในการดำเนินงาน/ประเมิน</t>
  </si>
  <si>
    <t>ทีมพี่เลี้ยงอำเภอ/รพ.สต.</t>
  </si>
  <si>
    <t>แก่ทีมพี่เลี้ยงระดับอำเภอและ รพ.สต.ทาง VDO Conference และทาง Facebook Live</t>
  </si>
  <si>
    <t>3.ลงพื้นที่ (สสอ.) ติดตามความก้าวหน้า/เสริมพลังการดำเนินงาน</t>
  </si>
  <si>
    <t>ทีมพี่เลี้ยงอำเภอ/รพ.สต. (บูรณาการกับงานภาคประชาชน)</t>
  </si>
  <si>
    <t xml:space="preserve">3.จัดทำแบบประเมิน รพ.สต.ติดดาว </t>
  </si>
  <si>
    <t xml:space="preserve">4.ออกประเมินรับรอง รพ.สต.ติดดาว </t>
  </si>
  <si>
    <t>รพ.สต.จำนวน 67 แห่ง</t>
  </si>
  <si>
    <t>5.สรุปผลการดำเนินงานปี 2564 และจัดทำ E – Book</t>
  </si>
  <si>
    <t xml:space="preserve"> ( เพิ่ม E-Folder ในเกณฑ์ รพ.สต.ติดดาว)</t>
  </si>
  <si>
    <t>โครงการพัฒนาระบบบริการการเยี่ยมบ้านตามโปรแกรม HHC+</t>
  </si>
  <si>
    <t>1.ประชุมคณะทำงานเพื่อวิเคราะห์ปัญหาและพัฒนารูปแบบ/ขั้นตอนในโปรแกรม HHC +</t>
  </si>
  <si>
    <t>คณะทำงาน/50คน</t>
  </si>
  <si>
    <t>2.กำหนดรูปแบบ และแบบประเมินการใช้ HHC+ ใน 1) PCC 2) รพ.สต.ต้นแบบ และ 3) รพ.สต.ทุกแห่ง</t>
  </si>
  <si>
    <t xml:space="preserve">ธันวาคม </t>
  </si>
  <si>
    <t>3.ชี้แจงการใช้โปรแกรมทางVDO Conference</t>
  </si>
  <si>
    <t>4.ประเมินติดตามผลการดำเนินงาน</t>
  </si>
  <si>
    <t>ก.พ., เม.ย.และ มิ.ย.(บูรณาการกับการประเมิน รพ.สต.ติดดาว)</t>
  </si>
  <si>
    <t>5.จัดเวทีแลกเปลี่ยนเรียนรู้ /ถอดบทเรียนผลการดำเนินงาน HHC+ ใน PCC-รพ.สต.ต้นแบบ และ รพ.สต.ทุกแห่ง</t>
  </si>
  <si>
    <t>กรกฎาคม (บูรณาการกับงาน พชอ.)</t>
  </si>
  <si>
    <t>โครงการขับเคลื่อนระบบบริการสุขภาพในเรือนจำ และการพัฒนาตามเกณฑ์</t>
  </si>
  <si>
    <t xml:space="preserve">1.จัดประชุมคณะกรรมการพัฒนาระบบบริการสุขภาพสำหรับผู้ต้องขังในเรือนจำจังหวัดจันทบุรี  2 ครั้ง/ปี </t>
  </si>
  <si>
    <t>คณะกรรมการ/คณะทำงานฯ รวม 30 คน</t>
  </si>
  <si>
    <t>มค .64, พ.ค.64</t>
  </si>
  <si>
    <t>2.รวบรวมแผนบูรณาการ</t>
  </si>
  <si>
    <t>3.พัฒนาระบบรายงาน</t>
  </si>
  <si>
    <t>4.ประเมินผลกิจกรรม แผลแผนบูรณาการ</t>
  </si>
  <si>
    <t>โครงการสนับสนุนการธำรงคุณภาพโรงพยาบาลตามมาตรฐาน HA อย่างความยั่งยืน ปี 2564</t>
  </si>
  <si>
    <t xml:space="preserve">1.ประชุมเชิงปฏิบัติการ ทีมQLN/ผู้ประสานงาน/ทีมนำงานคุณภาพโรงพยาบาล </t>
  </si>
  <si>
    <t>ทีมพี่เลี้ยง/ผู้ประสานงาน/ทีมนำคุณภาพ 12 รพ. จำนวน 25 คน</t>
  </si>
  <si>
    <t xml:space="preserve"> พ.ย.63-กย.64</t>
  </si>
  <si>
    <t xml:space="preserve">2.จัดอบรมเพิ่มองค์ความรู้งานคุณภาพโรงพยาบาลและบริการสุขภาพแก่ทีมพี่เลี้ยง QLN/ทีมนำ/ผู้เกี่ยวข้อง </t>
  </si>
  <si>
    <t xml:space="preserve">12 รพ. จำนวน 60 คน/ค่าใช้จ่ายวิทยากร 1 คน </t>
  </si>
  <si>
    <t xml:space="preserve"> ม.ค.64-เมย.64</t>
  </si>
  <si>
    <t>3.กำกับ/ติดตามการต่ออายุการรับรองคุณภาพโรงพยาบาล ตามมาตรฐานHA</t>
  </si>
  <si>
    <t xml:space="preserve"> รพ.Re-Acc จำนวน 5 แห่ง-รพศ.1แห่ง/รพช.4 แห่ง</t>
  </si>
  <si>
    <t>โครงการสนับสนุนการพัฒนาคุณภาพงานห้องปฏิบัติการทางการแพทย์และสาธารณสุขให้เป็นไปตามมาตรฐาน</t>
  </si>
  <si>
    <t xml:space="preserve">1.ประชุมชี้แจงแผนพัฒนาคุณภาพตามมาตรฐานงานห้องปฏิบัติการฯ โดยใช้ VDO-conference </t>
  </si>
  <si>
    <t>ทีมประเมิน สสจ./รพศ./รพช.</t>
  </si>
  <si>
    <t>ธค.63</t>
  </si>
  <si>
    <t xml:space="preserve">2.จัดอบรมเพิ่มองค์ความรู้ตามส่วนขาดฯแก่ผู้รับผิดชอบงานห้องปฏิบัติการ/จัดอบรมการทบทวนแนวทางความปลอดภัยการป้องกันการติดเชื้อทางห้องปฏิบัติการและการ pack สิ่งส่งตรวจติดเชื้ออันตราย  </t>
  </si>
  <si>
    <t>เจ้าหน้าที่งานห้องปฏิบัติการฯรพศ./รพช.จำนวน 90 คน</t>
  </si>
  <si>
    <t>เมย-สค.64</t>
  </si>
  <si>
    <t>บูรณาการร่วม รพศ.(กลุ่มงานเทคนิคการแพทย์)</t>
  </si>
  <si>
    <t>3.กำกับ/ติดตามการขอรับรองคุณภาพตามมาตรฐานงานห้องปฏิบัติการฯ</t>
  </si>
  <si>
    <t>สสจ./รพศ./รพช.</t>
  </si>
  <si>
    <t>ตค.63-กย.65</t>
  </si>
  <si>
    <t>4.ประเมินผล(ภายใน) ตามมาตรฐานงานห้องปฏิบัติการฯ (โดยทีมประเมินระดับจังหวัด)</t>
  </si>
  <si>
    <t>ทีมประเมิน รพ.5 /สสจ.2 รวม 7 คน (7 วัน)</t>
  </si>
  <si>
    <t xml:space="preserve"> พค.-กค.64</t>
  </si>
  <si>
    <t xml:space="preserve">โครงการสนับสนุนการพัฒนาคุณภาพงานรังสีวินิจฉัยให้เป็นไปตามมาตรฐาน </t>
  </si>
  <si>
    <t>1.ประชุมชี้แจงแผนพัฒนาคุณภาพงานรังสีวินิจฉัย และแนวทางการทดสอบคุณภาพจอภาพ โดยใช้ VDO-conference</t>
  </si>
  <si>
    <t>รพศ.1/สสจ.2/รพช.11 รวม 14 คน</t>
  </si>
  <si>
    <t xml:space="preserve"> กค-ส.ค.64</t>
  </si>
  <si>
    <t xml:space="preserve">2.จัดประชุมเชิงปฏิบัติ/ฝึกปฏิบัติการบริการทางรังสีวินิจฉัยแก่ผู้รับผิดชอบงานรพศ./รพช. </t>
  </si>
  <si>
    <t xml:space="preserve"> -ประชุมเชิงปฏิบัตการเพิ่มองค์ความรู้ จำนวน 15 คน /1 ครั้ง</t>
  </si>
  <si>
    <t>เจ้าหน้าที่ห้องปฏิบัติการรังสีวินิจฉัย รพศ./รพช. จำนวน 15 คน</t>
  </si>
  <si>
    <t>มค.64,สค.64</t>
  </si>
  <si>
    <t xml:space="preserve"> -ฝึกปฏิบัติ ณ โรงพยาบาลพระปกเกล้าคนละ 3 ครั้ง</t>
  </si>
  <si>
    <t xml:space="preserve"> ม.ค.-กย.64</t>
  </si>
  <si>
    <t>3.ประเมินผล (ภายใน) ตามมาตรฐานงานรังสีวินิจฉัย (โดยทีมประเมินระดับจังหวัด)</t>
  </si>
  <si>
    <t>ทีมประเมินงานรังสี 4คน/ จำนวน 7 วัน</t>
  </si>
  <si>
    <t>โครงการสนับสนุนการพัฒนาคุณภาพงานกายภาพบำบัดให้เป็นไปตามมาตรฐาน</t>
  </si>
  <si>
    <t xml:space="preserve">1.ประชุมชี้แจงแผนการพัฒนาคุณภาพงานกายภาพบำบัด  </t>
  </si>
  <si>
    <t>รพศ.1/สสจ.2/รพช.11/รพ.สต.1 รวม 15 คน</t>
  </si>
  <si>
    <t xml:space="preserve"> พ.ย.63 พ.ค.64</t>
  </si>
  <si>
    <t xml:space="preserve">2.จัดอบรมแนวทางการพัฒนางานกายภาพบำบัดตามแบบประเมินมาตรฐานใหม่ </t>
  </si>
  <si>
    <t>ตค.62-มิย.63</t>
  </si>
  <si>
    <t>3.ประเมินผล (ภายใน) มาตรฐานคุณภาพงานกายภาพบำบัด (โดยทีมประเมินระดับจังหวัด)</t>
  </si>
  <si>
    <t>ทีมประเมิน 3 คน/ จำนวน 7 วัน</t>
  </si>
  <si>
    <t>มค. - มีค.64</t>
  </si>
  <si>
    <t>หน.กง.ทุกกง. 13 คน/ผู้รับผิดชอบงานPMQA กง.ละ 1-2 คน รวม 30 คน</t>
  </si>
  <si>
    <t>สาธารณสุขอำเภอและนักวิชาการ อำเภอละ 1-2 คน/ทีมดำเนินการ 4 คน รวม 16 คน</t>
  </si>
  <si>
    <t>กพ.-มีค.64/มิย.กค.64</t>
  </si>
  <si>
    <t>คกก.พัฒนาระบบบริการพยาบาลในโรงพยาบาล  25 คน/ในชุมชน 18 คน/QA nurses รพ.ทุกแห่ง    12 คน รวม 55 คน</t>
  </si>
  <si>
    <t>พย.63 - มค.64/  กค.64</t>
  </si>
  <si>
    <t>บูรณาการร่วม รพศ.</t>
  </si>
  <si>
    <t>รพศ.1 แห่ง/รพช.11แห่ง</t>
  </si>
  <si>
    <t>มีค.64/กย.64</t>
  </si>
  <si>
    <t xml:space="preserve">ผู้รับผิดชอบงานในสสจ.และผู้ที่เกี่ยวข้อง 5 คน/ผู้รับผิดชอบงานและผู้ที่เกี่ยวข้องของรพศ./รพช. ทุกแห่ง แห่งละ 3-5 คนรวม 65  คน </t>
  </si>
  <si>
    <t>ตค.63-ธค.64</t>
  </si>
  <si>
    <t>ผู้รับผิดชอบงานในสสจ./ผู้ที่เกี่ยวข้อง 5 คน</t>
  </si>
  <si>
    <t>ตค.63-ธค.65</t>
  </si>
  <si>
    <t>ตค.63-ธค.66</t>
  </si>
  <si>
    <t>ผู้รับผิดชอบงานในสสจ.และผู้ที่เกี่ยวข้อง 5 คน</t>
  </si>
  <si>
    <t>โครงการพัฒนามาตรฐานงานสุขศึกษา</t>
  </si>
  <si>
    <t>รพ.สต.ทุกแห่ง</t>
  </si>
  <si>
    <t>มี.ค.-เม.ย. 64 และ</t>
  </si>
  <si>
    <t xml:space="preserve">       ประเมินตนเองสำหรับ รพ.สต.(ก่อน - หลัง)</t>
  </si>
  <si>
    <t>มิ.ย.- ก.ค.64</t>
  </si>
  <si>
    <t xml:space="preserve">พื้นที่ต้นแบบฯระดับอำเภอ </t>
  </si>
  <si>
    <t xml:space="preserve">       ระดับจังหวัด</t>
  </si>
  <si>
    <t>10 แห่ง)</t>
  </si>
  <si>
    <t>อำเภอละ 2 คน = 20 คน</t>
  </si>
  <si>
    <t>ค่าอาหาร 20 x 150</t>
  </si>
  <si>
    <t xml:space="preserve">           = 3,000 บาท</t>
  </si>
  <si>
    <t>20 X 35 X 2 = 1,400 บาท</t>
  </si>
  <si>
    <t>ค่าวิทยากร        1,300 บาท</t>
  </si>
  <si>
    <t xml:space="preserve">  รวมทั้งสิ้น  5,700 บาท</t>
  </si>
  <si>
    <t>ทุกรพ.สต.ในตำบลเป้าหมาย</t>
  </si>
  <si>
    <t>ทุก รพ.สต.ในตำบลเป้าหมาย</t>
  </si>
  <si>
    <t>อย่างน้อย 1 รพ.สต.</t>
  </si>
  <si>
    <t>โครงการประชุมเชิงปฏิบัติการ ควบคุม กำกับและติดตามการพัฒนางานสาธารณสุขตามประเด็นการตรวจราชการ</t>
  </si>
  <si>
    <t>2 ครั้ง/ปี  (110 คน / ครั้ง)ผู้บริหารเขตและผู้นิเทศ 50 คนเจ้าหน้าที่สาธารณสุข สสจ.จันทบุรี 60 คน</t>
  </si>
  <si>
    <t>โครงการประชุมแลกเปลี่ยนเรียนรู้การดำเนินการด้านสุขภาพระดับอำเภอ(นิเทศ)</t>
  </si>
  <si>
    <t>10 อำเภอ /1 ครั้ง/ปี ทีมสสจ+ทีมอำเภอ 80 คน</t>
  </si>
  <si>
    <t>กพ. 2564</t>
  </si>
  <si>
    <t>โครงการประเมินผลการดำเนินงานประจำปี2564      1.ประชุมเตรียมการออกแบบระบบประเมิน 3 ครั้ง</t>
  </si>
  <si>
    <t>นวก.ทุกกลุ่มงาน จำนวน 20 คน จำนวน 3 ครั้ง</t>
  </si>
  <si>
    <t>พค.64</t>
  </si>
  <si>
    <t>ผับริหาร/ จนท.ทุกระดับ  จำนวน120 คน</t>
  </si>
  <si>
    <t>สค.64</t>
  </si>
  <si>
    <t xml:space="preserve">.โครงการอบรมเชิงปฏิบัติการจัดทำแผนฯและถ่ายทอดแผนสู่การปฏัติประจำปี 2564 ครั้งที่ </t>
  </si>
  <si>
    <t>1 .ทบทวนร่างแผนฯ</t>
  </si>
  <si>
    <t xml:space="preserve">2  จัดทำแผนฯ </t>
  </si>
  <si>
    <t>3 .ถ่ายทอดแผน</t>
  </si>
  <si>
    <t>กง.ยุทธฯ</t>
  </si>
  <si>
    <t>โครงการกำกับ ติดตาม ประเมินผลการขับเคลื่อนรูปแบบการจัดการด้านสุขภาพ ด้วยแอพพลิเคชั่น “หมอรู้จักคุณ” จังหวัดจันทบุรี  1.นิเทศติดตาม 2.ประเมินผล</t>
  </si>
  <si>
    <t xml:space="preserve"> -ผู้รับผิดชอบ IT สสจ./สสอ./รพศ./รพช.
 -จนท.สสจ./สสอ./รพศ./รพช./รพ.สต.
รวม 100 คน
</t>
  </si>
  <si>
    <t>โครงการพัฒนาศักยภาพระบบบริการสุขภาพชาวไทยและชาวต่างชาติ ในพื้นที่พิเศษ(พื้นที่เกาะ)จังหวัดจันทบุรี
-พัฒนาศักยภาพเครือข่ายบริการในพื้นที่พิเศษ/เกาะ(ระบบบริการ,ระบบส่งต่อ,เสริมสร้างการมีส่วนร่วมภาคีเครือข่ายฯ)
-ประชุม กำกับ ติดตามผลการดำเนินการ</t>
  </si>
  <si>
    <t>สสจ./สสอ./รพช./รพ.สต./อสม./ภาคีเครือข่ายฯ 30 คน</t>
  </si>
  <si>
    <t>โครงการพัฒนาศักยภาพระบบบริการสุขภาพชาวไทยและชาวต่างชาติ ในพื้นที่พิเศษ(ชายแดน)จังหวัดจันทบุรี
-พัฒนาศูนย์ฯ/ซ้อมแผนฯในพื้นที่ชายแดน</t>
  </si>
  <si>
    <t>คปสอ.โป่งน้ำร้อน
คปสอ.สอยดาว</t>
  </si>
  <si>
    <t>กง.พัฒฯ</t>
  </si>
  <si>
    <t>ประชุมคณะกรรมจัดทำแผน พอ.สว.</t>
  </si>
  <si>
    <t>โครงการแลกเปลี่ยนเรียนรู้ผลงานวิชาการสาธารณสุข จังหวัดจันทบุรี ประจำปี 2564(วิชาการ)</t>
  </si>
  <si>
    <t>บุคลากรสาธารณสุข จังหวัดจันทบุรี ทุกระดับ 300 คน</t>
  </si>
  <si>
    <t>เม.ย. - มิ.ย. 2564</t>
  </si>
  <si>
    <t>1. ค่าสาธารณูปโภค</t>
  </si>
  <si>
    <t>2. ค่าน้ำมันเชื้อเพลิงและหล่อลื่น</t>
  </si>
  <si>
    <t>3. ค่าวัสดุ</t>
  </si>
  <si>
    <t xml:space="preserve"> - ค่าวัสดุสำนักงาน/คอมพิวเตอร์/โฆษณา/อื่นๆ</t>
  </si>
  <si>
    <t xml:space="preserve"> - ค่าวัสดุงานบ้านงานครัว/ไฟฟ้า/การเกษตร/น้ำดื่มฯ</t>
  </si>
  <si>
    <t>4.ค่าใช้จ่ายในการเดินทางไปราชการ (ประชุม /อบรม)</t>
  </si>
  <si>
    <t>5.ค่าจ้างเหมาบริการ (ค่าจ้างเหมารถ)</t>
  </si>
  <si>
    <t>6. ค่าซ่อมแซม</t>
  </si>
  <si>
    <t xml:space="preserve">   - ค่าดูแลรักษาครุภัณฑ์ฯ</t>
  </si>
  <si>
    <t xml:space="preserve">   - ค่าดูแลรักษาอาคารสถานที่ฯ</t>
  </si>
  <si>
    <t>7. ค่าพรบ.รถราชการ</t>
  </si>
  <si>
    <t>8.ค่าจ้างเหมาบริการ</t>
  </si>
  <si>
    <t xml:space="preserve">    -พนักงานรักษาความปลอดภัย (12 เดือน)</t>
  </si>
  <si>
    <t xml:space="preserve">    -ทำความสะอาด (12 เดือน)</t>
  </si>
  <si>
    <t xml:space="preserve">   - ค่าจ้างพนักงานขับรถยนต์/คนสวน</t>
  </si>
  <si>
    <t xml:space="preserve">    -ถ่ายเอกสาร</t>
  </si>
  <si>
    <t xml:space="preserve">    -จัดซุ้มงานรัฐพิธี/กิจกรรมรัฐพิธี/ถวายพระพร</t>
  </si>
  <si>
    <t xml:space="preserve">    -ค่าเก็บขยะ</t>
  </si>
  <si>
    <t>งานเลขาฯ</t>
  </si>
  <si>
    <t>1 แห่ง</t>
  </si>
  <si>
    <t>17 คัน</t>
  </si>
  <si>
    <t xml:space="preserve"> 17 คัน/สสจ.</t>
  </si>
  <si>
    <t>2 คน</t>
  </si>
  <si>
    <t xml:space="preserve">  </t>
  </si>
  <si>
    <t>120 คน</t>
  </si>
  <si>
    <t xml:space="preserve">รพศ./รพช./รพ.สต. ทุกแห่ง
</t>
  </si>
  <si>
    <t xml:space="preserve">ต.ค.63-ธ.ค.64
</t>
  </si>
  <si>
    <t>บูรณาการงานประจำของหน่วยบริการ</t>
  </si>
  <si>
    <t xml:space="preserve">สสจ./รพศ./รพช./สสอ./รพ.สต. ทุกแห่ง ร่วมกับหน่วยงานอื่นที่เกี่ยวข้อง เช่น พมจ., แรงงาน, จัดหางาน, สวัสดิการฯ, ตำรวจ, คนไร้ที่พึ่ง, บ้านพักเด็กฯ, รักษาความมั่นคง, ตรวจคนเข้าเมือง, ที่ทำการปกครอง </t>
  </si>
  <si>
    <t>สสอ./รพ.สต. ทุกแห่ง</t>
  </si>
  <si>
    <t>Primary Care Custer : PCC มีระบบ/กิจกรรมในการดูแลสุขภาพจิตและจิตเวชในพื้นที่</t>
  </si>
  <si>
    <t>รพ.เมือง/รพ.สต.จันทนิมิต/รพ.สต.คลองนารายณ์</t>
  </si>
  <si>
    <t>การกำกับติดตามการดำเนินงานเกี่ยวกับคนพิการ</t>
  </si>
  <si>
    <t>สสจ./รพศ./รพช./สสอ./รพ.สต. ทุกแห่ง ร่วมกับ พมจ.</t>
  </si>
  <si>
    <t>ก.ค.-ก.ย.64</t>
  </si>
  <si>
    <t xml:space="preserve">การเพิ่มการเข้าถึงบริการตามมาตรฐานของผู้มีปัญหาสุขภาพจิตและจิตเวช(โรคซึมเศร้า, โรคจิตเภท, โรคสมาธิสั้น, โรคออทิสติก, โรคติดสุรา, ผู้พยายามฆ่าตัวตาย)
 - ค้นหา/คัดกรองในหน่วยบริการและในชุมชน
 - คัดกรองควบคู่กับบริการคลินิกอื่นๆที่เข้าข่ายกลุ่มเสี่ยง เช่น คลินิกNCD, คลินิกหญิงตั้งครรภ์, คลินิกบุหรี่/สุรา/สารเสพติด, คลินิกผู้สูงอายุ, นิติเวชคลินิก, OPD ทั่วไป
</t>
  </si>
  <si>
    <t>การพัฒนาการดำเนินงาน OSCC ศูนย์ช่วยเหลือสังคม การช่วยเหลือผู้ประสบปัญหา ได้แก่
 - การกระทำความรุนแรงต่อเด็ก สตรี ผู้สูงอายุ คนพิการ
 - ค้ามนุษย์
 - แรงงานเด็ก
 - ตั้งครรภ์ไม่พร้อม(คุณแม่วัยใส)</t>
  </si>
  <si>
    <t>บูรณาการงานสุขภาพจิตกับการพัฒนาคุณภาพชีวิตระดับอำเภอ (พชอ.)
 - ค้นหาประเด็น/ส่งเสริมความรู้ด้านสุขภาพจิตที่สอดคล้องกับบริบท</t>
  </si>
  <si>
    <t>สสจ./รพศ./รพช./สสอ./รพ.สต. ทุกแห่ง ร่วมกับ
 - ครู/ศูนย์พัฒนาเด็กเล็ก
 - ครู/โรงเรียน
 - ครู/โรงเรียน
 - สถานประกอบการ/หน่วยงานราชการ/อื่นๆ
 - ชมรมผู้สูงอายุ
 - ผู้ดูแลคนพิการ</t>
  </si>
  <si>
    <t>สร้างความเข้มแข็งทางใจแก่วัยทำงาน ด้วยวัคซีนใจ อึด ฮึด สู้</t>
  </si>
  <si>
    <t xml:space="preserve">สสอ./รพ.สต. ทุกแห่ง </t>
  </si>
  <si>
    <t>ดูแลสุขภาพจิตในชุมชนด้วย วัคซีนใจภายใต้สถานการณ์การแพร่ระบาดของ COVID-19</t>
  </si>
  <si>
    <t>พัฒนาและคงความต่อเนื่องวัคซีนใจในชุมชนในพื้นที่อำเภอสอยดาว</t>
  </si>
  <si>
    <t>จนท.ปกครอง ทหาร ครู พระ ผู้นำชุมชน อสม. จนท.สาธารณสุข อำเภอสอยดาว จำนวน 60 คน</t>
  </si>
  <si>
    <t xml:space="preserve">ขยายการดำเนินงานสร้างวัคซีนใจในชุมชน ในพื้นที่อำเภอเมืองจันทบุรี 
 </t>
  </si>
  <si>
    <t>จนท.ปกครอง ทหาร ครู พระ ผู้นำชุมชน อสม. จนท.สาธารณสุข อำเภอเมืองจันทบุรี  จำนวน 2 ครั้งๆละ60 คน</t>
  </si>
  <si>
    <t>มค,มีค.64</t>
  </si>
  <si>
    <t>ชุมชนเฝ้าระวังปัญหาสุขภาพจิตด้วย "ทีมเฝ้าระวังสุขภาพจิตชุมชน" ตามหลัก 3 ส พลัส</t>
  </si>
  <si>
    <t>สสอ./รพ.สต. ทุกแห่ง และ อสม.</t>
  </si>
  <si>
    <t xml:space="preserve">การเฝ้าระวังและป้องกันปัญหาสุขภาพจิตด้วยการค้นหาคัดกรองเชิงรุก สำหรับกลุ่มเสี่ยงใน 4 ประเด็น (Stress, Burnout, Suicide, Depression) ในสถานการณารแพร่ระบาด COVID-19 </t>
  </si>
  <si>
    <t>บุคลากรทางการแพทย์และสาธารณสุข, ผู้ป่วย COVID-19และญาติ, ผู้ถูกกักตัว และผู้เปราะบางทางสังคม</t>
  </si>
  <si>
    <t>การจัดบริการคลินิกสุขภาพจิตและจิตเวชของโรงพยาบาลทุกแห่งในสถานการณ์การแพร่ระบาด COVID-19 ด้วยแนวทางวิถีแนวใหม่</t>
  </si>
  <si>
    <t xml:space="preserve">รพศ./รพช.ทุกแห่ง </t>
  </si>
  <si>
    <r>
      <rPr>
        <sz val="14"/>
        <rFont val="TH SarabunPSK"/>
        <family val="2"/>
      </rPr>
      <t>การขับเคลื่อนการดำเนินงานส่งเสริมและป้องกันปัญหาสุขภาพจิตตามกลุ่มวัย
 - เด็กปฐมวัย กระตุ้นพัฒนาการเด็กที่มีพัฒนาการล่าช้าให้มีพัฒนาการสมวัยด้วยTEDA4I หรือเครื่องมือมาตรฐานอื่น
 - วัยเรียน เฝ้าระวังเด็กที่มีความเสี่ยง 4 ด้าน ได้แก่ สติปัญญาต่ำกว่ามาตรฐาน, ปัญหาการเรียนรู้, ออทิสติก และปัญหาพฤติกรรม/อารมณ์ และได้รับการดูแลช่วยเหลือจนดีขึ้น
 - วัยรุ่น เฝ้าระวังป้องกัน/ดูแล/ช่วยเหลือวัยรุ่นที่มีพฤติกรรมเสี่ยง (เพศ ความรุนแรง สารเสพติด)
 - วัยทำงาน ส่งเสริมให้มีความสุขในการดำเนินชีวิต และมีการให้บริการดูแลทางสังคมจิตใจ ผ่านโปรแกรมสร้างสุขวัยทำงานในชุมชนและในสถานประกอบการ
 - วัยสูงอายุ ส่งเสริมให้ผู้สูงอายุมีความสุข ผ่านกิจกรรมสร้างสุข 5 มิติ
 - คนพิการ ดูแลฟื้นฟูคนพิการทางจิตใจหรือพฤติกรรม สติปัญญา การเรียนรู้ และออทิสติก จนมีคุณภาพชีวิตที่ดีขึ้น</t>
    </r>
  </si>
  <si>
    <t>เพิ่มความครอบคลุมในการค้นหา/คัดกรองภาวะซึมเศร้า ในประชาชนอายุ 15 ปีขึ้นไป และกลุ่มเสี่ยง 5 กลุ่ม</t>
  </si>
  <si>
    <t>รพศ./รพช./สสอ./รพ.สต. ทุกแห่ง</t>
  </si>
  <si>
    <t>เฝ้าระวังติดตามกลุ่มเสี่ยง/กลุ่มป่วยไม่กลับมาทำร้ายตนเองซ้ำ และได้รับการดูแลบำบัดรักษาส่งต่ออย่างเหมาะสม</t>
  </si>
  <si>
    <t xml:space="preserve">
อสม. 100 คน</t>
  </si>
  <si>
    <t xml:space="preserve">
ม.ค.-ก.ย.64</t>
  </si>
  <si>
    <t xml:space="preserve">
บูรณาการกับงานภาคประชาชน</t>
  </si>
  <si>
    <t>การพัฒนาเครือข่ายชุมชนร่วมใจห่วงใยผู้ป่วยโรคซึมเศร้า/ผู้พยายามฆ่าตัวตาย
 - อบรมสุขภาพจิตในชุมชน สำหรับ อสม.
 - อสม.ค้นหา/คัดกรอง/ให้คำปรึกษา/เยี่ยมติดตามผู้ป่วยโรคซึมเศร้า</t>
  </si>
  <si>
    <t xml:space="preserve"> 
 - สสจ./รพศ./รพช./สสอ./รพ.สต. ทุกแห่ง
 - รพศ./รพช. ทุกแห่ง</t>
  </si>
  <si>
    <t xml:space="preserve">
ม.ค.-ก.ย.64
ม.ค.-ก.ย.64
</t>
  </si>
  <si>
    <t xml:space="preserve">
-สสจ./รพ./สสอ.
 -สสจ./รพ./สสอ./รพ.สต./ภาคีเครือข่ายภาครัฐ/เอกชน
 -ทีม MCATT ระดับอำเภอ/จังหวัด
 -รพ./รพ.สต. ทุกแห่ง</t>
  </si>
  <si>
    <t xml:space="preserve">
พ.ย.-ธ.ค.63
ม.ค.-มี.ค.64
ต.ค.63-ก.ย.64
ต.ค.63-ก.ย.64</t>
  </si>
  <si>
    <t>การพัฒนาระบบบริการวิกฤตสุขภาพจิต การให้ความช่วยเหลือตั้งแต่ระยะแรกของการเกิดเหตุการณ์วิกฤต เพื่อลดการเกิดปัญหาสุขภาพจิตที่รุนแรงในระยะยาวผ่านทีมช่วยเหลือเยียวยาจิตใจผู้ประสบภาวะวิกฤต (MCATT) ระดับอำเภอ/จังหวัด
 -ทบทวนทีม MCATT แต่ละอำเภอ
 -ติดตามการขับเคลื่อนการซ้อมแผน MCATT แต่ละอำเภอ
 -ทีม MCATT ออกปฏิบัติการ เมื่อมีภาวะวิกฤต และในสถานการณ์การแพร่ระบาดของ COVID-19
 -สนับสนุนหน่วยบริการดำเนินการงานสุขภาพจิตตามมาตรฐาน</t>
  </si>
  <si>
    <t xml:space="preserve"> -จัดประชุมชี้แจงการดำเนินงาน โดย Video conference </t>
  </si>
  <si>
    <t xml:space="preserve"> - 1 ครั้ง/ปี                  ธ.ค.63</t>
  </si>
  <si>
    <t xml:space="preserve"> -ประเมินคุณภาพคลินิกโรคเรื้อรังใน รพ. ตามเกณฑ์ NCD Clinic Plus (บูรณาการร่วมกับการประเมินของ สคร.6ชลบุรี)</t>
  </si>
  <si>
    <t>- 2ครั้ง/ปี                   ม.ค.,ก.ค.64</t>
  </si>
  <si>
    <t xml:space="preserve">  -สนับสนุนการจัดระบบบริการ DM/HT รูปแบบใหม่</t>
  </si>
  <si>
    <t xml:space="preserve">-สนับสนุนการพัฒนาคุณภาพการตรวจคัดกรองโรคไม่ติดต่อNCDs </t>
  </si>
  <si>
    <t xml:space="preserve"> -บุคลากรผู้รับผิดชอบ สสอ./รพ./รพ.สต.ทุกแห่ง   -ประชาชนกลุ่มเสี่ยง</t>
  </si>
  <si>
    <t xml:space="preserve"> -ต.ค-ธค.63</t>
  </si>
  <si>
    <t xml:space="preserve"> -ลงพื้นที่ขับเคลื่อน กำกับติดตามงานโรคไม่ติดต่อ งานสุขภาพจิต คุณภาพชีวิตผู้พิการ ยาเสพติดและTo be number one</t>
  </si>
  <si>
    <t xml:space="preserve"> -บุคลากร สสจ./สสอ./รพ./รพ.สต. 12 เครือข่าย จำนวน 360 คน  </t>
  </si>
  <si>
    <t xml:space="preserve"> -สนับสนุนการพัฒนาศักยภาพของบุคลากรองรับการจัดบริการผู้ป่วยโรคไม่ติดต่อทุกระดับ</t>
  </si>
  <si>
    <t xml:space="preserve"> -สนับสนุนหน่วยบริการค้นหานวตกรรมเพื่อใช้ประเมินสัญญาณเตือนStroke Awareness, Stroke Alert</t>
  </si>
  <si>
    <t xml:space="preserve"> - บุคลากรผู้รับผิดชอบ รพ./รพ.สต.ทุกแห่ง </t>
  </si>
  <si>
    <t>-สนับสนุนการเข้าถึงแอพลิเคชั่นด้านสุขภาพ หมอรู้จักคุณ (บูรณาการงานร่วมกับงานIT)</t>
  </si>
  <si>
    <t xml:space="preserve"> -สนับสนุนการจัดกิจกรรมวันรณรงค์ของโรคไม่ติดต่อNCDs  สื่อสารความรู้ลดเสี่ยงลดโรค </t>
  </si>
  <si>
    <t>วันเบาหวานโลก/วันความดันโลหิตสูงโลก /วันโรคหลอดเลือดสมองโลก(อัมพาตโลก)/วันหัวใจโลก /วันไตโลก/วันกิจกรรมวันรณรงค์อื่นๆตามบริบทพื้นที่</t>
  </si>
  <si>
    <t>จัดทำเว็ปไซต์เพื่อฐานข้อมูลงานวิจัยและการเผยแพร่ผลงานผ่านระบบดิจิทัล</t>
  </si>
  <si>
    <t>โครงการการพัฒนาศักยภาพด้านการวิจัยของบุคลากรสังกัดสำนักงานสาธารณสุขจังหวัดจันทบุรี</t>
  </si>
  <si>
    <t>บุคลากรสาธารณสุข จังหวัดจันทบุรี ทุกระดับ 100 คน</t>
  </si>
  <si>
    <t>ม.ค. - ก.ค. 2564</t>
  </si>
  <si>
    <t xml:space="preserve"> - เชื่อมโยงข้อมูลสุขภาพภายในจังหวัดผ่าน DATA WAREHOUSE</t>
  </si>
  <si>
    <t>รพช.11 รพสต.105 / PCU 5</t>
  </si>
  <si>
    <t xml:space="preserve"> - นำระบบ TELECONSOULE มาใช้ในการให้ปรึกษาแก่ประชาชนใน รพช.</t>
  </si>
  <si>
    <t xml:space="preserve"> 12 แห่ง</t>
  </si>
  <si>
    <t xml:space="preserve"> -  ระบบติดตามและตรวจสอบโครงการ</t>
  </si>
  <si>
    <t xml:space="preserve"> - ระบบรับ-ส่ง หนังสือ Electoronic         (E Sarabun)</t>
  </si>
  <si>
    <t xml:space="preserve"> - ระบบจองห้องประชุม</t>
  </si>
  <si>
    <t xml:space="preserve"> - ระบบตอบรับประชุม</t>
  </si>
  <si>
    <t xml:space="preserve"> - ระบบขอใช้ VDO Conference</t>
  </si>
  <si>
    <t xml:space="preserve"> - ระบบหนังสืออิเล็กทรอนิกส์ (E-BOOK)</t>
  </si>
  <si>
    <t xml:space="preserve"> - ระบบโปรแกรมคลังพัสดุ</t>
  </si>
  <si>
    <t xml:space="preserve"> - ระบบแจ้งเงินเดือนออนไลน์</t>
  </si>
  <si>
    <t xml:space="preserve"> - ระบบ NonHR</t>
  </si>
  <si>
    <t xml:space="preserve"> - ระบบการให้บริการและการบริหารจัดการข้อมูล (โครงการพัฒนาศูนย์บริการผลิตภัณฑ์สุขภาพเบ็ดเสร็จแนวใหม่</t>
  </si>
  <si>
    <t xml:space="preserve">  13 กง./สสจ.</t>
  </si>
  <si>
    <t>ทุกหน่วยงานใน สังกัด สสจ.</t>
  </si>
  <si>
    <t>11 รพ./10 สสอ./ 13 กง.</t>
  </si>
  <si>
    <t>ประชาชนทั่วไป/ จนท.สธ</t>
  </si>
  <si>
    <t>12 รพ.</t>
  </si>
  <si>
    <t>จนท.สธ. ทุกคน</t>
  </si>
  <si>
    <t>ประชาชน/ ผู้ประกอบ ฯลฯ</t>
  </si>
  <si>
    <t>1. โครงการเสริมสร้างความเข้มแข็งกลไก</t>
  </si>
  <si>
    <t>คณะกรรมการ MCH</t>
  </si>
  <si>
    <t>การบริหารจัดการงานแม่และเด็ก</t>
  </si>
  <si>
    <t>จนท.รพ./สสอ.</t>
  </si>
  <si>
    <t xml:space="preserve">1.1.ประชุม MCH Broad จว/Perinatal </t>
  </si>
  <si>
    <t>จำนวน 60 คน</t>
  </si>
  <si>
    <t>กพ.,พค.64</t>
  </si>
  <si>
    <t>Conference  ปีละ 4 ครั้ง</t>
  </si>
  <si>
    <t xml:space="preserve"> - ประชุมผ่านระบบ VDO con. และประชุม</t>
  </si>
  <si>
    <t>ตค.63,สค.64</t>
  </si>
  <si>
    <t>ราชการ</t>
  </si>
  <si>
    <t>1.2.พัฒนาคุณภาพบริการงานอนามัยแม่และเด็ก</t>
  </si>
  <si>
    <t>รพศ.1 แห่ง (1)</t>
  </si>
  <si>
    <t xml:space="preserve"> - ประเมินมาตรฐานงานอนามัยแม่และเด็ก</t>
  </si>
  <si>
    <t>รพช.11 แห่ง ( 3 )</t>
  </si>
  <si>
    <t>ธค.63 2 แห่ง</t>
  </si>
  <si>
    <t>รพช.ครบประเมิน 4 แห่ง/รพ.สต.โดยทีม</t>
  </si>
  <si>
    <t>(ขุลง,สองพี่น้อง)</t>
  </si>
  <si>
    <t>พี่เลี้ยงของแต่ละ Cup./อำเภอ</t>
  </si>
  <si>
    <t>มิย.64 1 แห่ง (แก่ง)</t>
  </si>
  <si>
    <t xml:space="preserve"> - สนับสนุนการจัดบริการคัดกรองโรคทาง</t>
  </si>
  <si>
    <t>จนท.คลินิกฝากครรภ์</t>
  </si>
  <si>
    <t>(ประชุมเชิงปฏิบัติการการให้คำปรึกษาใน</t>
  </si>
  <si>
    <t>รวม 30 คน</t>
  </si>
  <si>
    <t>ผู้ปฏิบัติงานคลินิกฝากครรภ์การตรวจคัดกรอง</t>
  </si>
  <si>
    <t>down syndrom)</t>
  </si>
  <si>
    <t>2. โครงการเสริมสร้างพัฒนาเด็กจันท์ ฉลาด</t>
  </si>
  <si>
    <t>สุขภาพดี (Healthy &amp; Smart Child)</t>
  </si>
  <si>
    <t xml:space="preserve">  - ประชุมเชิงปฏิบัติการส่งเสริม</t>
  </si>
  <si>
    <t xml:space="preserve">ครู/จนท.สธ./อปท. </t>
  </si>
  <si>
    <t>มกราคม 2564</t>
  </si>
  <si>
    <t>ความรอบรู้ด้านสุขภาพเด็กวัยเรียน</t>
  </si>
  <si>
    <t>และภาคีเครือข่าย</t>
  </si>
  <si>
    <t>ด้านโภชนาการและการออกกำลังกาย</t>
  </si>
  <si>
    <t>70 คน</t>
  </si>
  <si>
    <t>มิติใหม่ห่างไกลโรคโควิด-19</t>
  </si>
  <si>
    <t xml:space="preserve"> - ประชุมเชิงปฏิบัติการพัฒนา</t>
  </si>
  <si>
    <t>มิถุนายน 2563</t>
  </si>
  <si>
    <t>นวัตกรรมองค์ความรู้ด้านการส่งเสริม</t>
  </si>
  <si>
    <t>สุขภาพเด็กวัยเรียน</t>
  </si>
  <si>
    <t>3.โครงการติดตามและสนับสนุน</t>
  </si>
  <si>
    <t>จนท.สธ.สสอ./</t>
  </si>
  <si>
    <t>มีนาคม 2564</t>
  </si>
  <si>
    <t>การดำเนินงานส่งเสริมสุขภาพ</t>
  </si>
  <si>
    <t>จนท.สธ.รพ.สต./</t>
  </si>
  <si>
    <t>ด้านโภชนาการและสุขภาพอนามัยเด็ก</t>
  </si>
  <si>
    <t>ครูและบุคลากร</t>
  </si>
  <si>
    <t>และเยาวชนในถิ่นทุรกันดาร (กพด.)</t>
  </si>
  <si>
    <t>รร.ตชด. 6 แห่ง</t>
  </si>
  <si>
    <t>ตามพระราชดำริฯ ที่กำหนด</t>
  </si>
  <si>
    <t>60 คน</t>
  </si>
  <si>
    <t>4. ประชุมคณะทำงานพัฒนาและขับเคลื่อน</t>
  </si>
  <si>
    <t>จนท.สธ.จากรพศ./</t>
  </si>
  <si>
    <t>ตุลาคม 2563</t>
  </si>
  <si>
    <t>งานส่งเสริมสุขภาพทุกกลุ่มวัย</t>
  </si>
  <si>
    <t>รพช./สสอ.</t>
  </si>
  <si>
    <t>ประจำปี 2564 (VDO Conference)</t>
  </si>
  <si>
    <t>สิงหาคม 2564</t>
  </si>
  <si>
    <t xml:space="preserve">สุขภาพด้านเพศในวัยรุ่น </t>
  </si>
  <si>
    <t>"วัยรุ่นจันท์ ฉลาดรักรู้จักควบคุม"</t>
  </si>
  <si>
    <t>(1) พัฒนาสื่อสร้างความรอบรู้สุขภาพด้านเพศ</t>
  </si>
  <si>
    <t xml:space="preserve"> - วัยรุ่น จ.จันทบุรี</t>
  </si>
  <si>
    <t>ในวัยรุ่น จังหวัดจันทบุรี</t>
  </si>
  <si>
    <t>ในสถานศึกษา และ</t>
  </si>
  <si>
    <t>นอกสถานศึกษา</t>
  </si>
  <si>
    <t>(2) ประชุมคณะทำงานพัฒนาสื่อการ</t>
  </si>
  <si>
    <t xml:space="preserve"> - สสจ. 5 คน</t>
  </si>
  <si>
    <t>สร้างความรอบสุขภาพด้านเพศในวัยรุ่น</t>
  </si>
  <si>
    <t xml:space="preserve"> - ทีมพี่เลี้ยง 5 คน</t>
  </si>
  <si>
    <t xml:space="preserve"> - สสอ. 10 แห่ง</t>
  </si>
  <si>
    <t xml:space="preserve"> - รพ.สต. 10 แห่ง</t>
  </si>
  <si>
    <t xml:space="preserve"> - ครู 10 คน</t>
  </si>
  <si>
    <t xml:space="preserve"> - นักเรียน 20 คน</t>
  </si>
  <si>
    <t>รวมทั้งสิ้น 60 คน</t>
  </si>
  <si>
    <t>(3) ประชุมเชิงปฏิบัติการทดสอบ</t>
  </si>
  <si>
    <t xml:space="preserve">ประสิทธิภาพ และประสิทธิผลของ สื่อฯ </t>
  </si>
  <si>
    <t xml:space="preserve"> - ครู, นักเรียน รร.</t>
  </si>
  <si>
    <t>1 แห่ง อ.เมือง 50 คน</t>
  </si>
  <si>
    <t>รวมทั้งสิ้น 55 คน</t>
  </si>
  <si>
    <t>(4) อบรมการสร้างและพัฒนาความรอบรู้</t>
  </si>
  <si>
    <t xml:space="preserve"> - ครู, นักเรียนโรงเรียน</t>
  </si>
  <si>
    <t>ม.ค. - พ.ค.64</t>
  </si>
  <si>
    <t>/</t>
  </si>
  <si>
    <t xml:space="preserve">สุขภาพด้านเพศสำหรับนักเรียนชั้น ม.2 </t>
  </si>
  <si>
    <t xml:space="preserve">กลุ่มเป้าหมาย จำนวน </t>
  </si>
  <si>
    <t>ในโรงเรียนกลุ่มเป้าหมาย</t>
  </si>
  <si>
    <t>10 โรงเรียน</t>
  </si>
  <si>
    <t xml:space="preserve"> - รพ./ รพ.สต. </t>
  </si>
  <si>
    <t>10 แห่ง</t>
  </si>
  <si>
    <t>(5) ประชุมคณะทำงานพัฒนาสื่อการ</t>
  </si>
  <si>
    <t>การดำเนินงานอำเภออนามัย</t>
  </si>
  <si>
    <t xml:space="preserve"> - ศูนย์อนามัยที่ 6</t>
  </si>
  <si>
    <t>(2 วัน)</t>
  </si>
  <si>
    <t>การเจริญพันธุ์และการจัดบริการสุขภาพ</t>
  </si>
  <si>
    <t>5 คน</t>
  </si>
  <si>
    <t>ที่เป็นมิตรสำหรับวัยรุ่นและเยาวชน</t>
  </si>
  <si>
    <t xml:space="preserve"> - สสอ. และเครือข่าย</t>
  </si>
  <si>
    <t>ตามมาตรฐานฉบับปรับปรุง ปี 2563</t>
  </si>
  <si>
    <t>ระดับอำเภอ 80 คน</t>
  </si>
  <si>
    <t xml:space="preserve"> - จนท.รพช. 30 คน</t>
  </si>
  <si>
    <t xml:space="preserve"> - จนท.รพศ. 15 คน</t>
  </si>
  <si>
    <t>รวมทั้งสิ้น 135 คน</t>
  </si>
  <si>
    <t xml:space="preserve"> - คณะอนุกรรมการฯ</t>
  </si>
  <si>
    <t>ครั้งที่ 1 พ.ย.63</t>
  </si>
  <si>
    <t>แก้ไขปัญหาการตั้งครรภ์ในวัยรุ่น</t>
  </si>
  <si>
    <t>ครั้งที่ 2 ก.พ.64</t>
  </si>
  <si>
    <t>จ.จันทบุรี ปี 2563</t>
  </si>
  <si>
    <t>จำนวน 5 คน</t>
  </si>
  <si>
    <t>700 คน</t>
  </si>
  <si>
    <t>ตค-มค.64</t>
  </si>
  <si>
    <t>บุคลากรสาธารณสุขจันทบุรี สุขภาพดีวิถีใหม่</t>
  </si>
  <si>
    <t>3 อ.(อาหาร ออกกำลังกาย และอารมณ์) ปี 2564</t>
  </si>
  <si>
    <t xml:space="preserve"> - ครอบครัวจันทบุรี</t>
  </si>
  <si>
    <t>ต.ค.63 -</t>
  </si>
  <si>
    <t xml:space="preserve">ครอบครัวไทย ออกกำลังกายเพื่อสุขภาพ </t>
  </si>
  <si>
    <t xml:space="preserve">จังหวัดจันทบุรี </t>
  </si>
  <si>
    <t xml:space="preserve"> - 500 คน</t>
  </si>
  <si>
    <t xml:space="preserve"> - ประชาชนกลุ่มวัย</t>
  </si>
  <si>
    <t>ต.ค. - ก.ย.</t>
  </si>
  <si>
    <t>วัยทำงานอย่างต่อเนื่อง</t>
  </si>
  <si>
    <t>ทำงาน</t>
  </si>
  <si>
    <t xml:space="preserve"> - ดำเนินกิจกรรมก้าวท้าใจ Season3</t>
  </si>
  <si>
    <t xml:space="preserve"> - ส่งเสริมการออกกำลังกายโดยมีชุมชน/</t>
  </si>
  <si>
    <t>องค์กร เป็นฐาน</t>
  </si>
  <si>
    <t>- ส่งเสริมการออกกำลังกายที่หลากหลาย</t>
  </si>
  <si>
    <t>และเตรียมความพร้อมก่อนสูงวัย</t>
  </si>
  <si>
    <t>- สนับสนุนความรู้และชุดสื่อความรอบรู้</t>
  </si>
  <si>
    <t>ด้านสุขภาพให้พื้นที่</t>
  </si>
  <si>
    <t xml:space="preserve">  - สำรวจพฤติกรรมสุขภาพที่พึงประสงค์</t>
  </si>
  <si>
    <t>ด้วย H4U</t>
  </si>
  <si>
    <t>ไออีน จังหวัดจันทบุรี</t>
  </si>
  <si>
    <t xml:space="preserve"> - ส่งเสริมการดำเนินงานชุมชน/หมู่บ้านไอโอดีน</t>
  </si>
  <si>
    <t xml:space="preserve"> - สุ่มตรวจคุณภาพเกลือ iodine ในชุมชน</t>
  </si>
  <si>
    <t xml:space="preserve"> - ประชาสัมพันธ์ สื่อสาร ความรู้ ความเข้าใจ</t>
  </si>
  <si>
    <t>ในประชาชนเรื่องการใช้เกลือเสริมไอโอดีน</t>
  </si>
  <si>
    <t xml:space="preserve"> - สนับสนุนสื่อความรู้ในการดำเนินงานชุมชน/</t>
  </si>
  <si>
    <t>หมู่บ้านไอโอดีน</t>
  </si>
  <si>
    <t xml:space="preserve"> - ส่งเสริมการบริโภคเกลือเสริมไอโอดีน</t>
  </si>
  <si>
    <t>ในกลุ่มหญิงวัยเจริญพันธ์</t>
  </si>
  <si>
    <t>1.โครงการพัฒนารูปแบบเฝ้าระวังและ</t>
  </si>
  <si>
    <t>ส่งเสริมพัฒนาการเด็กปฐมวัย</t>
  </si>
  <si>
    <t>1.1 ศึกษาการเฝ้าระวังและส่งเสริม</t>
  </si>
  <si>
    <t>ครอบครัว 50 ครอบครัว</t>
  </si>
  <si>
    <t>พัฒนาการเด็กปฐมวัยของครอบครัว</t>
  </si>
  <si>
    <t>1.2 วิเคราะห์หา GAP ของการเฝ้าระวังและ</t>
  </si>
  <si>
    <t>ส่งเสริมพัฒนาการเด็กปฐมวัยของครอบครัว</t>
  </si>
  <si>
    <t>พย.,ธค.63</t>
  </si>
  <si>
    <t>จังหวัดจันทบุรี</t>
  </si>
  <si>
    <t>1.3 ประชุมผู้รับผิดชอบงานคลินิกพัฒนาการ</t>
  </si>
  <si>
    <t>ผู้รับผิดชอบคลินิก</t>
  </si>
  <si>
    <t>ของรพ.และผู้รับผิดชอบงานสสอ.เพื่อชี้แจง</t>
  </si>
  <si>
    <t>การใช้รูปแบบที่พัฒนาขึ้นและเริ่มทดลองใช้</t>
  </si>
  <si>
    <t>พัฒนาการ 20 คน</t>
  </si>
  <si>
    <t>1.3 ทดลองใช้รูปแบบที่พัฒนาขึ้น</t>
  </si>
  <si>
    <t>1.4 ประเมินผลการใช้รูปแบบที่พัฒนาขึ้น</t>
  </si>
  <si>
    <t>สัมภาษณ์เชิงลึกกลุ่มผู้มีส่วนได้ส่วนเสีย</t>
  </si>
  <si>
    <t xml:space="preserve">มิย.64 </t>
  </si>
  <si>
    <t xml:space="preserve"> เชิงปริมาณตอบแบบสอบถามผ่าน Google form)</t>
  </si>
  <si>
    <t>1.5 กำกับติดตามการคัดกรองพัฒนาการ</t>
  </si>
  <si>
    <t>เด็ก 0-5 ปี ตามช่วงอายุที่กำหนด</t>
  </si>
  <si>
    <t>2.โครงการสร้างผู้นำด้านการส่งเสริม</t>
  </si>
  <si>
    <t>ครู ศพด./อสม./จนท.</t>
  </si>
  <si>
    <t>มีค.64</t>
  </si>
  <si>
    <t>พัฒนาการเด็กปฐมวัย ตามแนวคิด</t>
  </si>
  <si>
    <t>จากตำบลเด็กจันท์ฯ</t>
  </si>
  <si>
    <t>เล่นตามรอยพระยุคบาท</t>
  </si>
  <si>
    <t>จำนวน 2 รุ่นๆละ 50 คน</t>
  </si>
  <si>
    <t>(Family Free Fun)</t>
  </si>
  <si>
    <t>รวม 100 คน</t>
  </si>
  <si>
    <t>2.1 ประชุมแลกเปลี่ยนเรียนรู้การส่งเสริม</t>
  </si>
  <si>
    <t>พัฒนาการตามกระบวนการ กิน กอด เล่น เล่า</t>
  </si>
  <si>
    <t xml:space="preserve"> แก่ครูศพด./จนท.สธ./อสม.ตำบลต้นแบบ</t>
  </si>
  <si>
    <t>2.2 สร้าง Play worker ในตำบลต้นแบบทุกแห่ง</t>
  </si>
  <si>
    <t>ให้สามารถประยุกต์รูปแบบการเล่นเพื่อส่งเสริม</t>
  </si>
  <si>
    <t>พัฒนาการตามบริบทของพื้นที่</t>
  </si>
  <si>
    <t>3.โครงการส่งเสริมความรอบรู้ด้านสุขภาพ</t>
  </si>
  <si>
    <t>จนท.สธ/แกนนำ/อสม.</t>
  </si>
  <si>
    <t>แม่และเด็ก</t>
  </si>
  <si>
    <t>3.1 ประชุม VDO con ชี้แจงแนวทาง</t>
  </si>
  <si>
    <t>การดำเนินงาน</t>
  </si>
  <si>
    <t>3.2 เร่งรัดการใช้โปรแกรม ANC hp.</t>
  </si>
  <si>
    <t>App 9 ย่างเพื่อสร้างลูก ในกลุ่มเป้าหมาย</t>
  </si>
  <si>
    <t>3.3 สร้างผู้นำการสื่อสารความรู้ด้าน</t>
  </si>
  <si>
    <t>อสม.ทุกหมูบ้าน</t>
  </si>
  <si>
    <t xml:space="preserve"> /</t>
  </si>
  <si>
    <t>การส่งเสริมสุขภาพแม่และเด็ก</t>
  </si>
  <si>
    <t xml:space="preserve">ธค.63 </t>
  </si>
  <si>
    <t>3.4 จัดทำคล้งความรู้สุขภาพแม่และเด็ก</t>
  </si>
  <si>
    <t>สนับสนุนให้แก่หน่วยบริการผ่าน QR code</t>
  </si>
  <si>
    <t>ในการประชุมประจำเดือน อสม.</t>
  </si>
  <si>
    <t>เมย.64</t>
  </si>
  <si>
    <t>3.5 ประเมินความรอบรู้กลุ่มเป้าหมายโดย</t>
  </si>
  <si>
    <t>พค.-มิย.64</t>
  </si>
  <si>
    <t>ใช้ Google form</t>
  </si>
  <si>
    <t>4.โครงการส่งเสริมสุขภาพการดูแผู้สูงอายุ</t>
  </si>
  <si>
    <t>ระยะยาว ชะลอชรา  ชีวายืนยาว</t>
  </si>
  <si>
    <t>1. ประชุมเชิงปฏิบัติการพัฒนาพื้นที่</t>
  </si>
  <si>
    <t>2 อำเภอ 3 แห่ง</t>
  </si>
  <si>
    <t>บุคลากร</t>
  </si>
  <si>
    <t>ต้นแบบการดำเนินงานส่งเสริมสุขภาพ</t>
  </si>
  <si>
    <t>สาธารณสุขและ</t>
  </si>
  <si>
    <t>แบบผสมผสาน Long term Care และ</t>
  </si>
  <si>
    <t>เครือข่ายที่เกี่ยวข้อง</t>
  </si>
  <si>
    <t>Intermediate Care ระดับชุมชน</t>
  </si>
  <si>
    <t>40 คน</t>
  </si>
  <si>
    <t xml:space="preserve"> -ส่ง CM พท.เป้าหมายเข้ารับการอบรม</t>
  </si>
  <si>
    <t xml:space="preserve"> -พท.เป้าหมายจัดอบรม CG ตามหลักสูตร</t>
  </si>
  <si>
    <t>54 คน</t>
  </si>
  <si>
    <t xml:space="preserve"> ม.ค. - มี.ค. 64</t>
  </si>
  <si>
    <t>กรมอนามัย</t>
  </si>
  <si>
    <t>2..ประชุมเชิงปฏิบัติการขับเคลื่อนการ</t>
  </si>
  <si>
    <t>แกนนำชมรม</t>
  </si>
  <si>
    <t>ดำเนินงานส่งเสริมสุขภาพการดูแล</t>
  </si>
  <si>
    <t>ผู้สูงอายุ/</t>
  </si>
  <si>
    <t xml:space="preserve">ผู้สูงอายุ รายบุคคลในชุมชน </t>
  </si>
  <si>
    <t>จนท.สาธารณสุข/</t>
  </si>
  <si>
    <t>(Individual wellness plan)</t>
  </si>
  <si>
    <t>เครือข่ายที่</t>
  </si>
  <si>
    <t>เกี่ยวข้อง60 คน</t>
  </si>
  <si>
    <t>3 ประชุมแลกเปลี่ยนเรียนรู้การพัฒนา</t>
  </si>
  <si>
    <t>จนท.สาธารณสุข</t>
  </si>
  <si>
    <t xml:space="preserve">ระบบดูแลสุขภาพผู้สูงอายุระยะยาว </t>
  </si>
  <si>
    <t>ภาคีเครือข่ายที่</t>
  </si>
  <si>
    <t>เกียวข้อง 100 คน</t>
  </si>
  <si>
    <t>4 ประเมินความรอบรู้ด้านสุขภาพ</t>
  </si>
  <si>
    <t xml:space="preserve"> ต.ค.63 - ม.ค.64 </t>
  </si>
  <si>
    <t>ด้านอาหารและการออกกำลังกาย</t>
  </si>
  <si>
    <t xml:space="preserve">ผู้สูงอายุอำเภอละ  </t>
  </si>
  <si>
    <t>100 คน</t>
  </si>
  <si>
    <t>5.โครงการขับเคลื่อนธรรมนูญสุขภาพ</t>
  </si>
  <si>
    <t>พระสงฆ์ จังหวัดจันทบุรี</t>
  </si>
  <si>
    <t>.1. ประชุมคณะกรรมการขับเคลื่อน</t>
  </si>
  <si>
    <t>คณะกรรมการฯ</t>
  </si>
  <si>
    <t>ธรรมนูญสุขภาพพระสงฆ์</t>
  </si>
  <si>
    <t>จำนวน 70 คน</t>
  </si>
  <si>
    <t>2.ติดตาม ประเมิน และสนับสนุน</t>
  </si>
  <si>
    <t xml:space="preserve">พระคิลาฯ </t>
  </si>
  <si>
    <t xml:space="preserve"> ม.ค.-มี.ค. 64</t>
  </si>
  <si>
    <t xml:space="preserve">การดำเนินงานพระคิลานุปัฏฐาก </t>
  </si>
  <si>
    <t>ที่ผ่านการอบรม</t>
  </si>
  <si>
    <t xml:space="preserve">3. อบรมพระคิลานุปัฏฐาก </t>
  </si>
  <si>
    <t>พระสงฆ์ และ</t>
  </si>
  <si>
    <t>(ระดับอำเภอจัดอบรมเอง)</t>
  </si>
  <si>
    <t>5. พัฒนาวัดส่งเสริมสุขภาพระดับ</t>
  </si>
  <si>
    <t xml:space="preserve"> ม.ค.-ก.ย.64 </t>
  </si>
  <si>
    <t>ก้าวหน้า/ยั่งยืน ที่มีพระคิลานุปัฏฐาก</t>
  </si>
  <si>
    <t>สู่วัดรอบรู้ด้านสุขภาพ</t>
  </si>
  <si>
    <t xml:space="preserve"> - พัฒนาศักยภาพบุคลากรด้านสูติกรรมและ</t>
  </si>
  <si>
    <t>นารีเวชกรรม</t>
  </si>
  <si>
    <t>(NCPR ทารกแรกเกิด, ภาวะฉุกเฉินทาง</t>
  </si>
  <si>
    <t>รพศ./รพช.</t>
  </si>
  <si>
    <t>สูติกรรม,  การเลี้ยงลูกด้วนมแม่,</t>
  </si>
  <si>
    <t>แกนนำ/ชมรม/</t>
  </si>
  <si>
    <t>มาตรฐานงานอนามัยแม่และเด็ก,DSPM,TEDA4I)</t>
  </si>
  <si>
    <t>รพ.สต.จนท.รพศ./</t>
  </si>
  <si>
    <t xml:space="preserve">2.พัฒนาศักยภาพบุคลากร ในการดำเนินงาน </t>
  </si>
  <si>
    <t>คลินิกไร้พุง (Dpac)</t>
  </si>
  <si>
    <t>- ประชุมเชิงปฏิบัติการพัฒนาศักยภาพบุคลากร</t>
  </si>
  <si>
    <t>จนท./ภาคี 60 คน</t>
  </si>
  <si>
    <t>ในการดำเนินงานคลินิกไร้พุง</t>
  </si>
  <si>
    <t>- แลกเปลี่ยนเรียนรู้การดำเนินงานคลินิก</t>
  </si>
  <si>
    <t>ไร้พุงต้นแบบ</t>
  </si>
  <si>
    <t>1. การกำกับติดตามการละเมิดพรบ.Milk</t>
  </si>
  <si>
    <t>รพช.</t>
  </si>
  <si>
    <t>code และการส่งเสริมการเลี้ยงลูกด้วนมแม่</t>
  </si>
  <si>
    <t>2. ประชุมบูรณาการแผนการป้องกันและ</t>
  </si>
  <si>
    <t xml:space="preserve">แก้ไขปัญหาการตั้งครรภ์ในวัยรุ่น </t>
  </si>
  <si>
    <t>5 กระทรวงหลัก</t>
  </si>
  <si>
    <t>ภายใต้ พ.ร.บ.ฯ 5 กระทรวงหลัก</t>
  </si>
  <si>
    <t>1. โครงการเด็กจันท์ฉลาด สุขภาพดี</t>
  </si>
  <si>
    <t xml:space="preserve"> - สนับสนุนการดำเนินงานพัฒนาคุณภาพ</t>
  </si>
  <si>
    <t>คณะกรรมการ พชอ./พชต.</t>
  </si>
  <si>
    <t>เด็กจันท์ฉลาด สุขภาพดี โดยใช้กลไล พชอ.</t>
  </si>
  <si>
    <t>จำนวน 20 คน/อำเภอ</t>
  </si>
  <si>
    <t>จนท.สธ.ทุกระดับ</t>
  </si>
  <si>
    <t>รวม 330 คน</t>
  </si>
  <si>
    <t xml:space="preserve"> - ถ่ายทอดแผนการพัฒนาตำบล (SRM) </t>
  </si>
  <si>
    <t>จนท.สธ.รพ./สสอ./</t>
  </si>
  <si>
    <t>ตค.64</t>
  </si>
  <si>
    <t>เด็กจันท์ฯ ผ่านการประชุม VDO conขยายพท.</t>
  </si>
  <si>
    <t>รพ.สต.</t>
  </si>
  <si>
    <t>ตำบลปี 64 อย่างน้อยอำเภอละ 2 ตำบล</t>
  </si>
  <si>
    <t>ตำบล 4 ตำบล</t>
  </si>
  <si>
    <t>(เพิ่มจากปี 63)</t>
  </si>
  <si>
    <t xml:space="preserve"> - มอบประกาศตำบลดีเด่นขับเคลื่อนการ</t>
  </si>
  <si>
    <t>ดำเนินงานสร้างเด็กจันท์ฉลาด สุขภาพดี</t>
  </si>
  <si>
    <t>(เวทีนำเสนอผลงานวิชาการปี 64)</t>
  </si>
  <si>
    <t>ประชุมการดำเนินงาน พอ.สว. และการ</t>
  </si>
  <si>
    <t xml:space="preserve"> - สสอ. 10 อำเภอ</t>
  </si>
  <si>
    <t xml:space="preserve">ดูแลคนไข้ในพระราชานุเคราะห์ </t>
  </si>
  <si>
    <t xml:space="preserve"> - รพ.สต.ที่ติดตาม</t>
  </si>
  <si>
    <t>จ.จันทบุรี ประจำปีงบประมาณ 2564</t>
  </si>
  <si>
    <t>เยี่ยมบ้านคนไข้ฯ</t>
  </si>
  <si>
    <t xml:space="preserve">(VDO Conference) </t>
  </si>
  <si>
    <t xml:space="preserve"> - รพ.ที่ติดตามเยี่ยม</t>
  </si>
  <si>
    <t>บ้านคนไข้ฯ</t>
  </si>
  <si>
    <t xml:space="preserve">ให้พื้นที่นำเสนอผลการเยี่ยมคนไข้ </t>
  </si>
  <si>
    <t>ปี 2563 และนำเสนอผลเยี่ยม 2564</t>
  </si>
  <si>
    <t>ลงพื้นที่เยี่ยมคนไข้ พอ.สว.รายใหม่</t>
  </si>
  <si>
    <t xml:space="preserve"> - ผู้ป่วยฯ 10 อำเภอ</t>
  </si>
  <si>
    <t>รวม 150 คน</t>
  </si>
  <si>
    <t>ติดตาม ดูแลผู้ป่วยในพระบรมราชา-</t>
  </si>
  <si>
    <t xml:space="preserve"> - ผู้ป่วยใน</t>
  </si>
  <si>
    <t>นุเคราะห์ ประชาชนกลุ่มเปราะบาง</t>
  </si>
  <si>
    <t>พระบรมราชา-</t>
  </si>
  <si>
    <t>ประชาชนกลุ่มเป้าหมายตามภารกิจของ</t>
  </si>
  <si>
    <t xml:space="preserve">นุเคราะห์ </t>
  </si>
  <si>
    <t>สถาบันพระมหากษัตริย์ เข้าถึงบริการ</t>
  </si>
  <si>
    <t>สุขภาพ และได้รับการดูแลแบบองค์รวม</t>
  </si>
  <si>
    <t>ในรายบุคคล จนมีสุขภาวะดีขึ้น</t>
  </si>
  <si>
    <t>กง.ส่งเสริมฯ</t>
  </si>
  <si>
    <t>ต.ค.63 - กย.64</t>
  </si>
  <si>
    <t xml:space="preserve"> - ประเมินความรอบรู้ด้านสุขภาพ</t>
  </si>
  <si>
    <t>5.ประชุมเชิงปฏิบัติการเสริมพลัง</t>
  </si>
  <si>
    <t>6.ประชุมคณะอนุกรรมการป้องกันและ</t>
  </si>
  <si>
    <t>7. อบรมเชิงปฏิบัติการเสริมสร้างสมรรถนะ</t>
  </si>
  <si>
    <t>8 ขับเคลื่อนการดำเนินงานโครงการ 10 ล้าน</t>
  </si>
  <si>
    <t>9.โครงการครอบครัวจันท์ ฉลาดรอบรู้ สุขภาพดี วิถีใหม่ 3 อ.</t>
  </si>
  <si>
    <t>10.ส่งเสริมการออกกำลังกาย ในกลุ่ม</t>
  </si>
  <si>
    <t>12. โครงการควบคุมและป้องกันโรคขาดสาร</t>
  </si>
  <si>
    <t>-ประเมินคุณภาพคลินิกโรคเรื้อรังใน รพ.สต. ตามเกณฑ์ รพ.สต.ติดดาว และ NCD Clinic คุณภาพ(บูรณาการร่วมกับการประเมิน รพ.สต.ติดดาว)</t>
  </si>
  <si>
    <t xml:space="preserve"> - รพ.สต.ทุกแห่ง </t>
  </si>
  <si>
    <t>บูรณาการงบดำเนินการในพื้นที่</t>
  </si>
  <si>
    <t xml:space="preserve"> - 1 ครั้ง/ปี ก.ค.64</t>
  </si>
  <si>
    <t xml:space="preserve"> -กำหนดมาตรการจัดการปัญหาโรคไม่ติดต่อเรื้อรังอย่างเป็นระบบและชุมชนสร้างข้อตกลงร่วมกัน</t>
  </si>
  <si>
    <t>รพ./สสอ.ทุกแห่ง</t>
  </si>
  <si>
    <t xml:space="preserve"> ม.ค.-มิ.ย.64</t>
  </si>
  <si>
    <t>บูรณาการงบ อปท.</t>
  </si>
  <si>
    <t>สร้างความเข้มแข็งชุมชนต้นแบบสุขภาพดีวิถีจันท์เพื่อลดเสี่ยงต่อโรคไม่ติดต่อและบูรณาการดำเนินงานร่วมกับชุมชนวิถีใหม่ห่างไกล NCD</t>
  </si>
  <si>
    <t>-1อำเภอ /1ตำบล</t>
  </si>
  <si>
    <t xml:space="preserve"> ม.ค.-ก.ย.64</t>
  </si>
  <si>
    <t xml:space="preserve">ประชุมคณะทำงานฯภาคีเครือข่ายภาครัฐและประชาสังคมระดับจังหวัด </t>
  </si>
  <si>
    <t xml:space="preserve">คณะทำงานฯภาคีเครือข่ายภาครัฐและประชาสังคมระดับจังหวัด/อำเภอ/ตำบล จำนวน 2 ครั้งๆละ 60 คน 
</t>
  </si>
  <si>
    <t xml:space="preserve"> ม.ค.64,มิ.ย.64</t>
  </si>
  <si>
    <t xml:space="preserve">-ขับเคลื่อนการดำเนินงานส่งเสริมสุขภาพและป้องกันโรค NCDs ใน setting  ต่างๆ  </t>
  </si>
  <si>
    <t>-ลงพื้นที่/จัดมหกรรมสุขภาพ/ 1อำเภอ/1ตำบล</t>
  </si>
  <si>
    <t>-ม.ค.-มิ.ย.64</t>
  </si>
  <si>
    <t>งบพื้นที่ดำเนินการ</t>
  </si>
  <si>
    <t>โครงการพัฒนาศักยภาพเครื่อข่ายการประชาสัมพันธ์เพื่อการเข้าถึงชุมชนยุค 4.0 ประจำปีงบประมาณ ปี2564</t>
  </si>
  <si>
    <t>จนท.ก.งานสสจ.รพช.สสอ. 40 คน 2 วัน</t>
  </si>
  <si>
    <t xml:space="preserve"> - สร้างเครือข่ายการสื่อสารความเสี่ยงโรคและภัยสุขภาพ</t>
  </si>
  <si>
    <t>สมาคมสื่อ,กง.ในสสจ.,สสอ.,รพช.,รพศ. 30 คน</t>
  </si>
  <si>
    <t xml:space="preserve"> -จัดทำสื่อประชาสัมพันธ์กิจกรรมควบคุมป้องกัน ภัยสุขภาพ </t>
  </si>
  <si>
    <t xml:space="preserve">ประชาชนทั่วไป/ต่างชาติ (ป้ายคักเอาท์,สติ๊กเกอร์คัดกรอง,ป้ายรณรงค์สุขภาพ) </t>
  </si>
  <si>
    <t>(42,000.00)</t>
  </si>
  <si>
    <t>บูรณการงบกลาง</t>
  </si>
  <si>
    <t xml:space="preserve">  - ผลิตสื่อไวนิลรณรงค์ด้านสาธารณสุข/สุขภาพตามสถานการณ์ปัจจุบัน (ป้ายประชาสัมพันธ์ด้านหน้ารั้วสสจ.)</t>
  </si>
  <si>
    <t>เด็กและเยาวชน/ประชาวัยทำงาน/ผู้สูงอายุ (ป้ายขนาด 260*600 ซม.</t>
  </si>
  <si>
    <t>3 ครั้ง ธค.63- กค.63</t>
  </si>
  <si>
    <t>(9,000.00)</t>
  </si>
  <si>
    <t xml:space="preserve">  - ผลิตสื่อไวนิลรณรงค์ประชาสัมพันธ์ทั่วไป (ป้ายประชาสัมพันธ์ด้านหน้าตึกสสจ.)</t>
  </si>
  <si>
    <t>ประชาชนทั่วไป (ป้ายขนาด 122*244 ซม.)</t>
  </si>
  <si>
    <t>4 ครั้ง มค.- กย.64</t>
  </si>
  <si>
    <t>(2,000.00)</t>
  </si>
  <si>
    <t xml:space="preserve">  - ผลิตสื่อไวนิลประชาสัมพันธ์ บุคคล/กิจกรรมที่ได้รับรางวัล/ผลงานเด่น(ป้ายประชาสัมพันธ์ด้านหน้าห้องผู้บริหาร)</t>
  </si>
  <si>
    <t>จนท./ประชาชนทั่วไป (ป้ายขนาด 122*244 ซม.)</t>
  </si>
  <si>
    <t>2 ครั้ง ธค.61- กย.62</t>
  </si>
  <si>
    <t>(5,000.00)</t>
  </si>
  <si>
    <t xml:space="preserve">  - จ้างประชาสัมพันธ์กิจกรรมหน่วยงาน/กิจกรรมตามโครงการพระราชดำริ ผ่านสื่อท้องถิ่น</t>
  </si>
  <si>
    <t>ประชาชนทั่วไป</t>
  </si>
  <si>
    <t>3 ครั้ง มิย - สค.63</t>
  </si>
  <si>
    <t>(15,000.00)</t>
  </si>
  <si>
    <t xml:space="preserve">  - เฝ้าระวังข่าวสารสุขภาพและสื่อมวลชนและสื่อสังคม (Social Media) ช่องทางข่าวสารอื่นๆ (Website/FaceBook)/Line/TV/วิทยุ/หนังสือพิมพิ์</t>
  </si>
  <si>
    <t>จนท./ประชาชนทั่วไป</t>
  </si>
  <si>
    <t>4 ครั้ง ธค.62- กย.63</t>
  </si>
  <si>
    <t xml:space="preserve"> - ให้บริการทันตกรรมในพื้นที่ห่างไกลทุกรกันดาร/ ด้อยโอกาส ตามโครงการรทันตกรรมเคลื่อนที่</t>
  </si>
  <si>
    <t>ประชาชนในพื้นที่เป้าหมาย      8แห่ง</t>
  </si>
  <si>
    <t>9-18 พย.63</t>
  </si>
  <si>
    <r>
      <t>พันธุกรรม(IEM) เน้น down</t>
    </r>
    <r>
      <rPr>
        <vertAlign val="superscript"/>
        <sz val="14"/>
        <rFont val="TH SarabunPSK"/>
        <family val="2"/>
      </rPr>
      <t xml:space="preserve"> ,</t>
    </r>
    <r>
      <rPr>
        <sz val="14"/>
        <rFont val="TH SarabunPSK"/>
        <family val="2"/>
      </rPr>
      <t xml:space="preserve"> s syndrom</t>
    </r>
  </si>
  <si>
    <t>สรุปงบประมาณตามแผนปฏิบัติการตามยุทธศาสตร์พัฒนาสุขภาพ ของ สสจ.จันทบุรี ปี  2564 จำแนกรายกลุ่มงาน/งาน (เฉพาะงบ สป.)</t>
  </si>
  <si>
    <t>1)  15 แผนงาน  43  โครงการ</t>
  </si>
  <si>
    <t>ประเมินและเตรียมความพร้อมในการรับการ</t>
  </si>
  <si>
    <t>Fee  scheduleจากสำนักทันตสาธารณสุข</t>
  </si>
  <si>
    <t>ประเมินติดตามการดำเนินงานตามตัวชี้วัด</t>
  </si>
  <si>
    <t>4. คัดเลือกวัดส่งเสริมสุขภาพดีเด่นระดับจังหวัด</t>
  </si>
  <si>
    <t>1.ประชุมพัฒนาสื่อการสร้างความรอบรู้</t>
  </si>
  <si>
    <t>2.ส่งเสริมความรอบรู้ด้านสุขภาพกลุ่มวัยทำงาน</t>
  </si>
  <si>
    <t xml:space="preserve"> - จัดทำฐานข้อมูลอาชีวอนามัยและสิ่งแวดล้อม</t>
  </si>
  <si>
    <t xml:space="preserve"> (Occupational and Environmental Health</t>
  </si>
  <si>
    <t xml:space="preserve"> Profile :  OEHP) ระดับตำบล</t>
  </si>
  <si>
    <t xml:space="preserve"> (ประธาน 1,250 บ./ กรรมการ,เลขา,ผช. 6 คนๆละ 1,000 บ) = 7,250 บาท x 2 ครั้ง</t>
  </si>
  <si>
    <t>4. งานประชาสัมพันธ์คุ้มครองผู้บริโภคฯ</t>
  </si>
  <si>
    <t>4.1 จัดทำสื่อประชาสัมพันธ์งานคุ้มครองผู้บริโภคด้านผลิตภัณฑ์สุขภาพ และบริการสุขภาพทางสื่อสังคมออนไลน์ (Social media) เช่น เพจเฟซบุ๊ก, เว็บไซต์กลุ่มงานคุ้มครองผู้บริโภคและเภสัชสาธารณสุข โดยจัดทำสื่อรูปแบบ infographic, สื่อวิดีโอ และบทความเกี่ยวกับงานคุ้มครองผู้บริโภคด้านผลิตภัณฑ์สุขภาพ
- เว็บไซต์ กลุ่มงานคุ้มครองผู้บริโภค Link : cpchan.chpho.go.th/customer
- Line : กลุ่มงานคุ้มครองผู้บริโภคฯ 
- Facebook : กลุ่มงานคุ้มครองผู้บริโภค สสจ.จันทบุรี</t>
  </si>
  <si>
    <t>C14 โรงพยาบาลรัฐมีการพัฒนางานอนามัยสิ่งแวดล้อมได้ตามเกณฑ์ GREEN &amp; CLEAN Hospital</t>
  </si>
  <si>
    <t>C15 จังหวัด/ชุมชนมีระบบจัดการปัจจัยเสี่ยงด้านสิ่งแวดล้อมที่ส่งผลกระทบต่อสุขภาพ</t>
  </si>
  <si>
    <t>มีนวัตกรรมชุมชนด้านอนามัย</t>
  </si>
  <si>
    <t>สิ่งแวดล้อม(อำเภอละ 1 แห่ง)</t>
  </si>
  <si>
    <t xml:space="preserve">  1. ตลาดสดประเภท 1 ร้อยละ 100</t>
  </si>
  <si>
    <t xml:space="preserve">  2. ตลาดสดประเภท2 ที่อำเภอให้การรับรอง</t>
  </si>
  <si>
    <t xml:space="preserve"> - ค่าอาหารกลางวัน 40x120x5 = 24000 </t>
  </si>
  <si>
    <t xml:space="preserve">เยี่ยมเสริมพลัง อสม.หมอประจำบ้าน พร้อมเจ้าหน้าที่ผู้ดูแล 5 ครั้งละ 2 อำเภอ อำเภอละ 20 คน                  </t>
  </si>
  <si>
    <t xml:space="preserve"> - ค่าอาหารว่าง 40x25x10=10000</t>
  </si>
  <si>
    <t xml:space="preserve">อสม.แกนนำ 76 คน/2.ครู ข14คน     </t>
  </si>
  <si>
    <t xml:space="preserve"> - ค่าอาหาร 90x150 =13500      </t>
  </si>
  <si>
    <t xml:space="preserve">    -ค่าวิทยากร 3600</t>
  </si>
  <si>
    <t xml:space="preserve"> - ค่าอาหารว่าง 90x35x2 =6300             </t>
  </si>
  <si>
    <t>3.พัฒนาศักยภาพ อสม.4.0</t>
  </si>
  <si>
    <t xml:space="preserve"> 1.จนท.สธ สุขภาพภาคประชาชน/ยาเสพติด           2.แกนนำอสม.                   3.จทน.ศอปจ. </t>
  </si>
  <si>
    <t>1.อสม.ดีเด่นแต่ละสาขา ระดับจังหวัด/เขต/ภาค/ชาติ   2.เจ้าหน้าที่ผู้รับผิดชอบงาน รวม 60 คน           -ค่าอาหาร 60x150=9000 บาท          - ค่าอาหารว่าง 60x35x2=4200          -ค่าวิทยากร 3600</t>
  </si>
  <si>
    <t>อสม.แกนนำและ.เจ้าหน้าที่ผู้รับผิดชอบงาน รวม 60คน      -ค่าอาหาร 60x150=9000 บาท                              - ค่าอาหารว่าง 60x35x2=4200                           -ค่าวิทยากร 3600</t>
  </si>
  <si>
    <t xml:space="preserve"> - จัดประชุมติดตามแผน พชอ.และประเมินผลระดับอำเภอ</t>
  </si>
  <si>
    <t xml:space="preserve"> 10 อำเภอ</t>
  </si>
  <si>
    <t>พย.63-กค.64</t>
  </si>
  <si>
    <t>สสสส.</t>
  </si>
  <si>
    <r>
      <t xml:space="preserve"> การอบรมเพื่อพัฒนาศักยภาพบุคลากร
 - ส่งเสริมสนับสนุนผู้รับผิดชอบงานสุขภาพจิตเข้ารับการอบรมหลักสูตรสุขภาพจิตชุมชน
 - ส่งเสริมสนับสนุนหน่วยบริการเข้ารับ</t>
    </r>
    <r>
      <rPr>
        <sz val="13.5"/>
        <rFont val="TH SarabunPSK"/>
        <family val="2"/>
      </rPr>
      <t>การอ</t>
    </r>
    <r>
      <rPr>
        <sz val="12"/>
        <rFont val="TH SarabunPSK"/>
        <family val="2"/>
      </rPr>
      <t>บรมหลักสูตรเฉพาะทางสุขภาพจิตและจิตเวช</t>
    </r>
    <r>
      <rPr>
        <sz val="14"/>
        <rFont val="TH SarabunPSK"/>
        <family val="2"/>
      </rPr>
      <t xml:space="preserve">
</t>
    </r>
  </si>
  <si>
    <t>การขับเคลื่อนและติดตามการบังคับใช้ พรบ.สุขภาพจิต พ.ศ.2551 ให้มีประสิทธิภาพ
 - ทบทวนคำสั่งคณะอนุกรรมการประสานงานเพื่อการบังคับใช้ พรบ.สุขภาพจิต พ.ศ.2551 ระดับจังหวัด
 - พัฒนาศักยภาพบุคลากร/เครือข่ายแบบบูรณาการร่วมกับหน่วยงานภาคต่างๆที่เกี่ยวข้อง
 - กำกับติดตามสถานบริการสาธารณสุข (โรงพยาบาล A S M1 ตาม Service Plan) เพื่อขึ้นทะเบียนเป็นสถานบำบัดรักษา
 - ประชาสัมพันธ์ให้ความรู้เกี่ยวกับ พรบ.สุขภาพจิต พ.ศ.2551
 - จัดทำบัตรประจำตัวพนักงานเจ้าหน้าที่ฯ แก่ผู้เกี่ยวข้อง</t>
  </si>
  <si>
    <t xml:space="preserve">                                            
-คณะกรรมการฯ
-รพศ./รพช./สสอ. ทุกแห่ง ร่วมกับตำรวจ, เรือนจำ/สถานพินิจฯ, พมจ. เป็นต้น
 -รพ.พระปกเกล้า                            
-รพศ./รพช./สสอ./รพ.สต. ทุกแห่ง
-รพศ./รพช./สสอ./รพ.สต. ทุกแห่ง</t>
  </si>
  <si>
    <t xml:space="preserve">                                          
ก.พ.64
ม.ค.-มี.ค.64    
                                                        เม.ย.-มิ.ย.64                   
ต.ค.63-ก.ย.64
ต.ค.63-ก.ย.64</t>
  </si>
  <si>
    <t>จัดระบบส่งเสริม เฝ้าระวังสุขภาพจิตเชิงรุกและการจัดบริการผู้ป่วยจิตเวชวิถีแนวใหม่</t>
  </si>
  <si>
    <t>โครงการพัฒนากระบวนการดำเนินงานตามแนวทางการบริหารจัดการภาครัฐ(PMQA)  ปี 2564</t>
  </si>
  <si>
    <t>4.รวบรวมข้อมูลและผลงาน CQI ในปีที่ผ่านมา จากทุก รพ.</t>
  </si>
  <si>
    <t>1.ระดับจังหวัด: จัดประชุมคณะกรรมการฯ/ประชุมเชิงปฏิบัติการ    4 ครั้ง</t>
  </si>
  <si>
    <t>2.ระดับอำเภอ: จัดประชุมคณะกรรมการฯ/ประชุมเชิงปฏิบัติการ  2 ครั้ง</t>
  </si>
  <si>
    <t xml:space="preserve">3.ติดตามการจัดทำรายงานความก้าวหน้า2 ครั้ง(ตรวจราชการ) </t>
  </si>
  <si>
    <t>สนับสนุนการพัฒนาโรงพยาบาลทุกแห่งให้มีการดำเนินงานผ่านเกณฑ์มาตรฐานคุณภาพบริการพยาบาล (QA)</t>
  </si>
  <si>
    <t>1.เข้าร่วมประชุมคณะกรรมการCNO_P ระดับจังหวัด จำนวน 2 ครั้ง ต่อปี</t>
  </si>
  <si>
    <t>2. ประสานติดตามและสรุปรายงานผลการดำเนินผลตัวชี้วัด QA ประจำปีงบประมาณ 2564</t>
  </si>
  <si>
    <t>พัฒนามาตรฐานระบบบริการสุขภาพ</t>
  </si>
  <si>
    <t>1.Video conferenceพัฒนาส่วนขาดมาตรฐานระบบบริการสุขภาพ</t>
  </si>
  <si>
    <t>2.สร้างทีมพี่เลี้ยงให้คำแนะนำให้ได้ตามเกณฑ์มาตรฐานที่กำหนด</t>
  </si>
  <si>
    <t>3. ติดตามผลการประเมินตนเอง ตามเวลาที่กำหนด</t>
  </si>
  <si>
    <t>4.แจ้งผลการประเมินมาตรฐานระบบบริการสุขภาพ</t>
  </si>
  <si>
    <t>1. สรุปผลการดำเนินงาน / การประเมินผลตนเองในโปรแกรม</t>
  </si>
  <si>
    <t>2.จัดประชุมเชิงปฏิบัติการเพื่อคัดเลือกรพ.สต.คุณภาพต้นแบบ</t>
  </si>
  <si>
    <t>3. (ร่วม) กำหนดและรวบรวมกิจกรรมจากทุก รพ.สต.</t>
  </si>
  <si>
    <t>5.ส่ง รพ.สต.คุณภาพต้นแบบระดับจังหวัดเข้าประกวดระดับเขต</t>
  </si>
  <si>
    <t>6(ร่วม) กำหนดและรวบรวมกิจกรรมจากทุก รพ.สต.</t>
  </si>
  <si>
    <t>พัฒนามาตฐานระบบบริการสุขภาพด้านสุขศึกษา สำหรับรพ.สต.ฉบับปีพุทธศักราช 2562</t>
  </si>
  <si>
    <t>4. ติดตาม และเยี่ยมเสริมพลัง (บูรณาการกับตำบลจัดการ   คุณภาพชีวิต)</t>
  </si>
  <si>
    <t>6. ติดตาม และเยี่ยมเสริมพลัง (บูรณาการกับตำบลจัดการ คุณภาพชีวิต)</t>
  </si>
  <si>
    <t>7.ส่ง รพ.สต.คุณภาพต้นแบบระดับจังหวัดเข้าประกวดระดับเขต</t>
  </si>
  <si>
    <t>2-4</t>
  </si>
  <si>
    <t>6-7</t>
  </si>
  <si>
    <t>การจัดลำดับความสำคัญของปัญหาสาธารณสุข จังหวัดจันทบุรี ปีงบประมาณ 2564 ............................................................................................................................................................................</t>
  </si>
  <si>
    <t>สรุปงบประมาณแผนปฏิบัติการพัฒนาสุขภาพ สำนักงานสาธารณสุขจังหวัดจันทบุรี ปีงบประมาณ 2564...................................................................................................................................................</t>
  </si>
  <si>
    <t>แผนปฏิบัติการพัฒนาสุขภาพ สำนักงานสาธารณสุขจังหวัดจันทบุรี ปีงบประมาณ 2564..........................................................................................................................................................................</t>
  </si>
  <si>
    <t>8-14</t>
  </si>
  <si>
    <t>16-26</t>
  </si>
  <si>
    <t>27-29</t>
  </si>
  <si>
    <t>30-39</t>
  </si>
  <si>
    <t>44-54</t>
  </si>
  <si>
    <t>55-84</t>
  </si>
  <si>
    <t>85-88</t>
  </si>
  <si>
    <t>93-94</t>
  </si>
  <si>
    <t>95-98</t>
  </si>
  <si>
    <t>99-109</t>
  </si>
  <si>
    <t>110-114</t>
  </si>
  <si>
    <t>115-119</t>
  </si>
  <si>
    <t>120-121</t>
  </si>
  <si>
    <t>122</t>
  </si>
  <si>
    <t>123</t>
  </si>
  <si>
    <t>124</t>
  </si>
  <si>
    <t>แผนแม่บทปฏิบัติการ ปี 2564 : เป้าหมาย/กิจกรรม และเกณฑ์ชี้วัดความสำเร็จ 15 แผนงาน 42+1 โครงการ ปี2564...........................................................................................................</t>
  </si>
  <si>
    <t>125142</t>
  </si>
  <si>
    <t xml:space="preserve"> - สนับสนุนและดำเนินงานโรคมาลาเรีย</t>
  </si>
  <si>
    <t xml:space="preserve">   1.ประชุม</t>
  </si>
  <si>
    <t>ตค.-พย.63</t>
  </si>
  <si>
    <t xml:space="preserve">   2.งบบริหารจัดการ </t>
  </si>
  <si>
    <t>ตค.-ธค.63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</si>
</sst>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#,##0.0000"/>
    <numFmt numFmtId="188" formatCode="_-* #,##0_-;\-* #,##0_-;_-* &quot;-&quot;??_-;_-@_-"/>
  </numFmts>
  <fonts count="132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IT๙"/>
      <family val="2"/>
    </font>
    <font>
      <sz val="10"/>
      <name val="JasmineUPC"/>
      <family val="1"/>
      <charset val="222"/>
    </font>
    <font>
      <b/>
      <sz val="24"/>
      <name val="JasmineUPC"/>
      <family val="1"/>
      <charset val="222"/>
    </font>
    <font>
      <b/>
      <sz val="24"/>
      <name val="TH SarabunIT๙"/>
      <family val="2"/>
    </font>
    <font>
      <b/>
      <sz val="16"/>
      <name val="TH SarabunIT๙"/>
      <family val="2"/>
    </font>
    <font>
      <sz val="1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b/>
      <sz val="29"/>
      <name val="TH SarabunIT๙"/>
      <family val="2"/>
    </font>
    <font>
      <b/>
      <sz val="16"/>
      <color theme="1"/>
      <name val="TH SarabunPSK"/>
      <family val="2"/>
    </font>
    <font>
      <b/>
      <sz val="13"/>
      <name val="TH SarabunPSK"/>
      <family val="2"/>
    </font>
    <font>
      <b/>
      <sz val="19"/>
      <name val="TH SarabunIT๙"/>
      <family val="2"/>
    </font>
    <font>
      <sz val="20"/>
      <name val="TH SarabunIT๙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sz val="18"/>
      <name val="TH SarabunPSK"/>
      <family val="2"/>
    </font>
    <font>
      <b/>
      <sz val="18"/>
      <color indexed="8"/>
      <name val="TH SarabunPSK"/>
      <family val="2"/>
    </font>
    <font>
      <sz val="18"/>
      <name val="TH SarabunIT๙"/>
      <family val="2"/>
    </font>
    <font>
      <b/>
      <sz val="24"/>
      <name val="TH SarabunPSK"/>
      <family val="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b/>
      <sz val="26"/>
      <name val="TH SarabunPSK"/>
      <family val="2"/>
    </font>
    <font>
      <b/>
      <sz val="38"/>
      <name val="TH SarabunIT๙"/>
      <family val="2"/>
    </font>
    <font>
      <sz val="10"/>
      <name val="TH SarabunIT๙"/>
      <family val="2"/>
    </font>
    <font>
      <b/>
      <sz val="36"/>
      <name val="TH SarabunIT๙"/>
      <family val="2"/>
    </font>
    <font>
      <b/>
      <sz val="30"/>
      <name val="JasmineUPC"/>
      <family val="1"/>
      <charset val="222"/>
    </font>
    <font>
      <b/>
      <sz val="7"/>
      <name val="Times New Roman"/>
      <family val="1"/>
    </font>
    <font>
      <sz val="14"/>
      <color rgb="FFFF0000"/>
      <name val="TH SarabunPSK"/>
      <family val="2"/>
    </font>
    <font>
      <sz val="11"/>
      <name val="Tahoma"/>
      <family val="2"/>
      <charset val="222"/>
      <scheme val="minor"/>
    </font>
    <font>
      <sz val="16"/>
      <color rgb="FF00B0F0"/>
      <name val="TH SarabunPSK"/>
      <family val="2"/>
    </font>
    <font>
      <sz val="13"/>
      <name val="TH SarabunPSK"/>
      <family val="2"/>
    </font>
    <font>
      <b/>
      <sz val="36"/>
      <name val="TH SarabunPSK"/>
      <family val="2"/>
    </font>
    <font>
      <sz val="16"/>
      <color rgb="FF00B050"/>
      <name val="TH SarabunPSK"/>
      <family val="2"/>
    </font>
    <font>
      <sz val="16"/>
      <color rgb="FF0000FF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sz val="16"/>
      <color theme="3"/>
      <name val="TH SarabunPSK"/>
      <family val="2"/>
    </font>
    <font>
      <sz val="14"/>
      <color theme="3"/>
      <name val="TH SarabunPSK"/>
      <family val="2"/>
    </font>
    <font>
      <sz val="12"/>
      <name val="TH SarabunPSK"/>
      <family val="2"/>
    </font>
    <font>
      <sz val="14"/>
      <color rgb="FF0070C0"/>
      <name val="TH SarabunPSK"/>
      <family val="2"/>
    </font>
    <font>
      <b/>
      <sz val="14"/>
      <name val="TH SarabunPSK"/>
      <family val="2"/>
      <charset val="222"/>
    </font>
    <font>
      <sz val="14"/>
      <name val="TH SarabunPSK"/>
      <family val="2"/>
      <charset val="222"/>
    </font>
    <font>
      <sz val="14"/>
      <color rgb="FF000000"/>
      <name val="TH SarabunPSK"/>
      <family val="2"/>
      <charset val="222"/>
    </font>
    <font>
      <b/>
      <sz val="20"/>
      <color theme="1"/>
      <name val="TH SarabunPSK"/>
      <family val="2"/>
    </font>
    <font>
      <sz val="16"/>
      <color theme="1"/>
      <name val="Arial"/>
      <family val="2"/>
    </font>
    <font>
      <sz val="17"/>
      <color theme="1"/>
      <name val="TH SarabunPSK"/>
      <family val="2"/>
    </font>
    <font>
      <sz val="36"/>
      <name val="TH SarabunPSK"/>
      <family val="2"/>
    </font>
    <font>
      <sz val="26"/>
      <name val="TH SarabunPSK"/>
      <family val="2"/>
    </font>
    <font>
      <b/>
      <sz val="30"/>
      <name val="TH SarabunPSK"/>
      <family val="2"/>
    </font>
    <font>
      <sz val="15"/>
      <name val="TH SarabunPSK"/>
      <family val="2"/>
    </font>
    <font>
      <b/>
      <sz val="15"/>
      <color theme="1"/>
      <name val="TH SarabunPSK"/>
      <family val="2"/>
    </font>
    <font>
      <sz val="11"/>
      <name val="TH SarabunPSK"/>
      <family val="2"/>
    </font>
    <font>
      <b/>
      <sz val="22"/>
      <color theme="1"/>
      <name val="TH SarabunPSK"/>
      <family val="2"/>
    </font>
    <font>
      <sz val="15"/>
      <color theme="1"/>
      <name val="TH SarabunPSK"/>
      <family val="2"/>
    </font>
    <font>
      <sz val="16"/>
      <color rgb="FF002060"/>
      <name val="TH SarabunPSK"/>
      <family val="2"/>
    </font>
    <font>
      <sz val="15"/>
      <color rgb="FF002060"/>
      <name val="TH SarabunPSK"/>
      <family val="2"/>
    </font>
    <font>
      <i/>
      <sz val="16"/>
      <color rgb="FFFF0000"/>
      <name val="TH SarabunPSK"/>
      <family val="2"/>
    </font>
    <font>
      <sz val="17"/>
      <name val="TH SarabunPSK"/>
      <family val="2"/>
    </font>
    <font>
      <sz val="16"/>
      <color theme="1"/>
      <name val="TH SarabunPSK"/>
      <family val="2"/>
      <charset val="222"/>
    </font>
    <font>
      <b/>
      <sz val="17"/>
      <name val="TH SarabunPSK"/>
      <family val="2"/>
    </font>
    <font>
      <sz val="16"/>
      <color rgb="FF0070C0"/>
      <name val="TH SarabunPSK"/>
      <family val="2"/>
    </font>
    <font>
      <sz val="16"/>
      <color theme="1"/>
      <name val="TH SarabunIT๙"/>
      <family val="2"/>
    </font>
    <font>
      <sz val="16"/>
      <color rgb="FF0000FF"/>
      <name val="TH SarabunPSK"/>
      <family val="2"/>
      <charset val="222"/>
    </font>
    <font>
      <sz val="16"/>
      <color rgb="FF00B050"/>
      <name val="TH SarabunPSK"/>
      <family val="2"/>
      <charset val="222"/>
    </font>
    <font>
      <sz val="16"/>
      <color rgb="FFFF0000"/>
      <name val="TH SarabunPSK"/>
      <family val="2"/>
      <charset val="222"/>
    </font>
    <font>
      <sz val="14"/>
      <color rgb="FF00B050"/>
      <name val="TH SarabunPSK"/>
      <family val="2"/>
    </font>
    <font>
      <sz val="14"/>
      <color rgb="FF002060"/>
      <name val="TH SarabunPSK"/>
      <family val="2"/>
    </font>
    <font>
      <b/>
      <sz val="11"/>
      <name val="TH SarabunPSK"/>
      <family val="2"/>
    </font>
    <font>
      <u/>
      <sz val="14"/>
      <name val="TH SarabunPSK"/>
      <family val="2"/>
    </font>
    <font>
      <sz val="13"/>
      <color theme="1"/>
      <name val="TH SarabunPSK"/>
      <family val="2"/>
    </font>
    <font>
      <sz val="14"/>
      <color rgb="FF0F243E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  <charset val="222"/>
    </font>
    <font>
      <sz val="14"/>
      <color rgb="FF002060"/>
      <name val="TH SarabunPSK"/>
      <family val="2"/>
      <charset val="222"/>
    </font>
    <font>
      <sz val="14"/>
      <name val="Arial"/>
      <family val="2"/>
      <charset val="222"/>
    </font>
    <font>
      <sz val="14"/>
      <color rgb="FFFF0000"/>
      <name val="TH SarabunPSK"/>
      <family val="2"/>
      <charset val="222"/>
    </font>
    <font>
      <sz val="14"/>
      <name val="Tahoma"/>
      <family val="2"/>
    </font>
    <font>
      <sz val="14"/>
      <color rgb="FF000000"/>
      <name val="TH SarabunIT๙"/>
      <family val="2"/>
      <charset val="222"/>
    </font>
    <font>
      <sz val="14"/>
      <color theme="1"/>
      <name val="TH SarabunIT๙"/>
      <family val="2"/>
      <charset val="222"/>
    </font>
    <font>
      <sz val="14"/>
      <name val="TH Sarabun New"/>
      <family val="2"/>
      <charset val="222"/>
    </font>
    <font>
      <sz val="14"/>
      <color theme="1"/>
      <name val="TH Sarabun New"/>
      <family val="2"/>
    </font>
    <font>
      <i/>
      <sz val="14"/>
      <color theme="1"/>
      <name val="TH SarabunPSK"/>
      <family val="2"/>
    </font>
    <font>
      <b/>
      <sz val="14"/>
      <color theme="3"/>
      <name val="TH SarabunPSK"/>
      <family val="2"/>
    </font>
    <font>
      <sz val="12"/>
      <color theme="3"/>
      <name val="TH SarabunPSK"/>
      <family val="2"/>
    </font>
    <font>
      <sz val="14"/>
      <color rgb="FF0000FF"/>
      <name val="TH SarabunPSK"/>
      <family val="2"/>
    </font>
    <font>
      <sz val="14"/>
      <color rgb="FF7030A0"/>
      <name val="TH SarabunPSK"/>
      <family val="2"/>
    </font>
    <font>
      <i/>
      <sz val="10"/>
      <name val="TH SarabunPSK"/>
      <family val="2"/>
    </font>
    <font>
      <i/>
      <sz val="14"/>
      <name val="TH SarabunPSK"/>
      <family val="2"/>
      <charset val="222"/>
    </font>
    <font>
      <sz val="14"/>
      <color indexed="30"/>
      <name val="TH SarabunPSK"/>
      <family val="2"/>
    </font>
    <font>
      <sz val="14"/>
      <color rgb="FF0000FF"/>
      <name val="TH SarabunPSK"/>
      <family val="2"/>
      <charset val="222"/>
    </font>
    <font>
      <b/>
      <sz val="14"/>
      <color rgb="FF0070C0"/>
      <name val="TH SarabunPSK"/>
      <family val="2"/>
      <charset val="222"/>
    </font>
    <font>
      <sz val="14"/>
      <color rgb="FF0070C0"/>
      <name val="TH SarabunPSK"/>
      <family val="2"/>
      <charset val="222"/>
    </font>
    <font>
      <sz val="14"/>
      <color rgb="FF0070C0"/>
      <name val="Browallia New"/>
      <family val="2"/>
      <charset val="222"/>
    </font>
    <font>
      <sz val="14"/>
      <color rgb="FF7030A0"/>
      <name val="TH SarabunPSK"/>
      <family val="2"/>
      <charset val="222"/>
    </font>
    <font>
      <sz val="12"/>
      <color rgb="FF0070C0"/>
      <name val="TH SarabunPSK"/>
      <family val="2"/>
      <charset val="222"/>
    </font>
    <font>
      <sz val="12"/>
      <name val="TH SarabunPSK"/>
      <family val="2"/>
      <charset val="222"/>
    </font>
    <font>
      <sz val="12"/>
      <color rgb="FF0000FF"/>
      <name val="TH SarabunPSK"/>
      <family val="2"/>
      <charset val="222"/>
    </font>
    <font>
      <sz val="14"/>
      <color indexed="8"/>
      <name val="TH SarabunPSK"/>
      <family val="2"/>
    </font>
    <font>
      <sz val="11"/>
      <color indexed="8"/>
      <name val="Tahoma"/>
      <family val="2"/>
      <charset val="222"/>
    </font>
    <font>
      <sz val="12"/>
      <color indexed="8"/>
      <name val="TH SarabunPSK"/>
      <family val="2"/>
    </font>
    <font>
      <sz val="14"/>
      <name val="TH SarabunIT๙"/>
      <family val="2"/>
      <charset val="222"/>
    </font>
    <font>
      <sz val="12"/>
      <color rgb="FFFF0000"/>
      <name val="TH SarabunPSK"/>
      <family val="2"/>
    </font>
    <font>
      <b/>
      <sz val="17"/>
      <color theme="1"/>
      <name val="TH SarabunPSK"/>
      <family val="2"/>
    </font>
    <font>
      <vertAlign val="superscript"/>
      <sz val="14"/>
      <name val="TH SarabunPSK"/>
      <family val="2"/>
    </font>
    <font>
      <i/>
      <sz val="14"/>
      <name val="TH SarabunPSK"/>
      <family val="2"/>
    </font>
    <font>
      <sz val="11"/>
      <name val="TH SarabunPSK"/>
      <family val="2"/>
      <charset val="222"/>
    </font>
    <font>
      <b/>
      <sz val="13"/>
      <color theme="1"/>
      <name val="TH SarabunPSK"/>
      <family val="2"/>
    </font>
    <font>
      <b/>
      <sz val="12"/>
      <color theme="1"/>
      <name val="TH SarabunPSK"/>
      <family val="2"/>
    </font>
    <font>
      <u/>
      <sz val="14"/>
      <color theme="1"/>
      <name val="TH SarabunPSK"/>
      <family val="2"/>
    </font>
    <font>
      <sz val="12"/>
      <color rgb="FF000000"/>
      <name val="TH SarabunPSK"/>
      <family val="2"/>
    </font>
    <font>
      <sz val="13"/>
      <color rgb="FF002060"/>
      <name val="TH SarabunPSK"/>
      <family val="2"/>
    </font>
    <font>
      <sz val="13.5"/>
      <name val="TH SarabunPSK"/>
      <family val="2"/>
    </font>
    <font>
      <sz val="13"/>
      <color rgb="FF000000"/>
      <name val="TH SarabunPSK"/>
      <family val="2"/>
      <charset val="222"/>
    </font>
    <font>
      <sz val="13"/>
      <name val="TH SarabunPSK"/>
      <family val="2"/>
      <charset val="222"/>
    </font>
    <font>
      <b/>
      <sz val="14"/>
      <color rgb="FF0000FF"/>
      <name val="TH SarabunPSK"/>
      <family val="2"/>
    </font>
    <font>
      <sz val="14"/>
      <color rgb="FF0070C0"/>
      <name val="Browallia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44" fontId="1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14" fillId="0" borderId="0" applyFont="0" applyFill="0" applyBorder="0" applyAlignment="0" applyProtection="0"/>
  </cellStyleXfs>
  <cellXfs count="18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12" fillId="0" borderId="0" xfId="0" applyFont="1"/>
    <xf numFmtId="0" fontId="3" fillId="0" borderId="6" xfId="0" applyFont="1" applyBorder="1"/>
    <xf numFmtId="0" fontId="3" fillId="0" borderId="9" xfId="0" applyFont="1" applyBorder="1" applyAlignment="1"/>
    <xf numFmtId="0" fontId="3" fillId="0" borderId="11" xfId="0" applyFont="1" applyBorder="1" applyAlignment="1"/>
    <xf numFmtId="0" fontId="7" fillId="0" borderId="0" xfId="5" applyFont="1"/>
    <xf numFmtId="0" fontId="7" fillId="0" borderId="0" xfId="5" applyFont="1" applyAlignment="1">
      <alignment horizontal="center"/>
    </xf>
    <xf numFmtId="3" fontId="7" fillId="0" borderId="0" xfId="5" applyNumberFormat="1" applyFont="1"/>
    <xf numFmtId="0" fontId="7" fillId="0" borderId="0" xfId="5" applyFont="1" applyBorder="1"/>
    <xf numFmtId="0" fontId="11" fillId="0" borderId="0" xfId="5" applyFont="1" applyFill="1" applyBorder="1"/>
    <xf numFmtId="0" fontId="11" fillId="0" borderId="0" xfId="5" applyFont="1"/>
    <xf numFmtId="0" fontId="14" fillId="0" borderId="0" xfId="0" applyFont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7" fillId="0" borderId="0" xfId="0" applyFont="1"/>
    <xf numFmtId="0" fontId="3" fillId="0" borderId="0" xfId="0" applyFont="1" applyBorder="1"/>
    <xf numFmtId="0" fontId="5" fillId="0" borderId="3" xfId="5" applyFont="1" applyFill="1" applyBorder="1" applyAlignment="1">
      <alignment horizontal="center" vertical="top" wrapText="1"/>
    </xf>
    <xf numFmtId="0" fontId="5" fillId="0" borderId="20" xfId="5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5" applyFont="1" applyFill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/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4" fillId="0" borderId="13" xfId="0" applyFont="1" applyBorder="1" applyAlignment="1"/>
    <xf numFmtId="0" fontId="4" fillId="0" borderId="1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3" fontId="25" fillId="0" borderId="4" xfId="2" applyNumberFormat="1" applyFont="1" applyBorder="1" applyAlignment="1">
      <alignment horizontal="center" vertical="center" wrapText="1"/>
    </xf>
    <xf numFmtId="0" fontId="4" fillId="0" borderId="16" xfId="0" applyFont="1" applyFill="1" applyBorder="1"/>
    <xf numFmtId="0" fontId="22" fillId="0" borderId="16" xfId="0" applyFont="1" applyFill="1" applyBorder="1"/>
    <xf numFmtId="0" fontId="24" fillId="0" borderId="6" xfId="0" applyFont="1" applyBorder="1" applyAlignment="1">
      <alignment horizontal="center"/>
    </xf>
    <xf numFmtId="0" fontId="26" fillId="0" borderId="16" xfId="0" applyFont="1" applyFill="1" applyBorder="1"/>
    <xf numFmtId="0" fontId="24" fillId="0" borderId="9" xfId="0" applyFont="1" applyBorder="1" applyAlignment="1">
      <alignment horizontal="center"/>
    </xf>
    <xf numFmtId="0" fontId="26" fillId="0" borderId="12" xfId="0" applyFont="1" applyFill="1" applyBorder="1"/>
    <xf numFmtId="0" fontId="24" fillId="0" borderId="10" xfId="0" applyFont="1" applyBorder="1" applyAlignment="1">
      <alignment horizontal="center"/>
    </xf>
    <xf numFmtId="0" fontId="24" fillId="0" borderId="21" xfId="0" applyFont="1" applyFill="1" applyBorder="1"/>
    <xf numFmtId="0" fontId="24" fillId="0" borderId="16" xfId="0" applyFont="1" applyFill="1" applyBorder="1"/>
    <xf numFmtId="0" fontId="27" fillId="0" borderId="0" xfId="0" applyFont="1"/>
    <xf numFmtId="0" fontId="4" fillId="0" borderId="0" xfId="5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3" fillId="0" borderId="8" xfId="0" applyFont="1" applyBorder="1"/>
    <xf numFmtId="0" fontId="17" fillId="0" borderId="17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4" fillId="0" borderId="4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vertical="top" wrapText="1"/>
    </xf>
    <xf numFmtId="0" fontId="33" fillId="0" borderId="0" xfId="0" applyFont="1"/>
    <xf numFmtId="0" fontId="34" fillId="0" borderId="0" xfId="0" applyFont="1" applyAlignment="1">
      <alignment horizontal="left"/>
    </xf>
    <xf numFmtId="0" fontId="3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35" fillId="0" borderId="0" xfId="0" applyFont="1"/>
    <xf numFmtId="0" fontId="5" fillId="0" borderId="22" xfId="5" applyFont="1" applyFill="1" applyBorder="1" applyAlignment="1">
      <alignment horizontal="center" vertical="top" wrapText="1"/>
    </xf>
    <xf numFmtId="0" fontId="37" fillId="0" borderId="0" xfId="0" applyFont="1"/>
    <xf numFmtId="0" fontId="38" fillId="0" borderId="0" xfId="0" applyFont="1"/>
    <xf numFmtId="0" fontId="19" fillId="0" borderId="0" xfId="5" applyFont="1"/>
    <xf numFmtId="0" fontId="7" fillId="0" borderId="0" xfId="5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12" xfId="0" applyFont="1" applyBorder="1" applyAlignment="1">
      <alignment horizontal="center"/>
    </xf>
    <xf numFmtId="0" fontId="5" fillId="0" borderId="1" xfId="5" applyFont="1" applyFill="1" applyBorder="1" applyAlignment="1">
      <alignment vertical="top" wrapText="1"/>
    </xf>
    <xf numFmtId="0" fontId="5" fillId="0" borderId="13" xfId="5" applyFont="1" applyFill="1" applyBorder="1" applyAlignment="1">
      <alignment vertical="top" wrapText="1"/>
    </xf>
    <xf numFmtId="0" fontId="5" fillId="0" borderId="3" xfId="5" applyFont="1" applyFill="1" applyBorder="1" applyAlignment="1">
      <alignment vertical="top" wrapText="1"/>
    </xf>
    <xf numFmtId="0" fontId="3" fillId="0" borderId="3" xfId="5" applyFont="1" applyFill="1" applyBorder="1" applyAlignment="1">
      <alignment vertical="top" wrapText="1"/>
    </xf>
    <xf numFmtId="0" fontId="5" fillId="0" borderId="16" xfId="0" applyFont="1" applyBorder="1"/>
    <xf numFmtId="0" fontId="3" fillId="0" borderId="14" xfId="5" applyFont="1" applyFill="1" applyBorder="1" applyAlignment="1">
      <alignment vertical="top" wrapText="1"/>
    </xf>
    <xf numFmtId="0" fontId="42" fillId="0" borderId="0" xfId="0" applyFont="1"/>
    <xf numFmtId="0" fontId="5" fillId="0" borderId="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2" fillId="0" borderId="4" xfId="0" applyFont="1" applyBorder="1"/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3" fontId="5" fillId="0" borderId="21" xfId="2" applyNumberFormat="1" applyFont="1" applyBorder="1" applyAlignment="1">
      <alignment horizontal="center" vertical="center"/>
    </xf>
    <xf numFmtId="0" fontId="42" fillId="0" borderId="8" xfId="0" applyFont="1" applyBorder="1"/>
    <xf numFmtId="0" fontId="3" fillId="0" borderId="11" xfId="0" applyFont="1" applyBorder="1" applyAlignment="1">
      <alignment horizontal="center"/>
    </xf>
    <xf numFmtId="0" fontId="3" fillId="0" borderId="17" xfId="0" applyFont="1" applyBorder="1"/>
    <xf numFmtId="0" fontId="3" fillId="0" borderId="1" xfId="0" applyFont="1" applyBorder="1"/>
    <xf numFmtId="0" fontId="3" fillId="0" borderId="13" xfId="0" applyFont="1" applyBorder="1"/>
    <xf numFmtId="0" fontId="3" fillId="0" borderId="1" xfId="0" applyFont="1" applyBorder="1" applyAlignment="1">
      <alignment horizontal="center" vertical="center"/>
    </xf>
    <xf numFmtId="0" fontId="42" fillId="0" borderId="1" xfId="0" applyFont="1" applyBorder="1"/>
    <xf numFmtId="0" fontId="3" fillId="0" borderId="21" xfId="0" applyFont="1" applyBorder="1"/>
    <xf numFmtId="4" fontId="3" fillId="0" borderId="8" xfId="0" applyNumberFormat="1" applyFont="1" applyBorder="1"/>
    <xf numFmtId="4" fontId="42" fillId="0" borderId="0" xfId="0" applyNumberFormat="1" applyFont="1"/>
    <xf numFmtId="0" fontId="5" fillId="0" borderId="6" xfId="0" applyFont="1" applyBorder="1" applyAlignment="1">
      <alignment horizontal="center"/>
    </xf>
    <xf numFmtId="4" fontId="5" fillId="0" borderId="5" xfId="0" applyNumberFormat="1" applyFont="1" applyBorder="1"/>
    <xf numFmtId="0" fontId="42" fillId="0" borderId="0" xfId="0" applyFont="1" applyAlignment="1">
      <alignment horizontal="center"/>
    </xf>
    <xf numFmtId="0" fontId="32" fillId="0" borderId="0" xfId="0" applyFont="1"/>
    <xf numFmtId="0" fontId="5" fillId="0" borderId="0" xfId="0" applyFont="1" applyBorder="1" applyAlignment="1">
      <alignment horizontal="center"/>
    </xf>
    <xf numFmtId="3" fontId="5" fillId="0" borderId="4" xfId="2" applyNumberFormat="1" applyFont="1" applyBorder="1" applyAlignment="1">
      <alignment vertical="center"/>
    </xf>
    <xf numFmtId="3" fontId="5" fillId="0" borderId="8" xfId="2" applyNumberFormat="1" applyFont="1" applyBorder="1" applyAlignment="1">
      <alignment vertical="center"/>
    </xf>
    <xf numFmtId="4" fontId="5" fillId="0" borderId="5" xfId="0" applyNumberFormat="1" applyFont="1" applyBorder="1" applyAlignment="1">
      <alignment horizontal="right"/>
    </xf>
    <xf numFmtId="4" fontId="0" fillId="0" borderId="0" xfId="0" applyNumberFormat="1"/>
    <xf numFmtId="0" fontId="45" fillId="0" borderId="0" xfId="0" applyFont="1"/>
    <xf numFmtId="0" fontId="3" fillId="0" borderId="0" xfId="5" applyFont="1"/>
    <xf numFmtId="0" fontId="4" fillId="0" borderId="0" xfId="5" applyFont="1" applyAlignment="1">
      <alignment horizontal="center"/>
    </xf>
    <xf numFmtId="0" fontId="5" fillId="0" borderId="0" xfId="5" applyFont="1" applyBorder="1"/>
    <xf numFmtId="0" fontId="5" fillId="0" borderId="0" xfId="5" applyFont="1" applyBorder="1" applyAlignment="1">
      <alignment horizontal="center"/>
    </xf>
    <xf numFmtId="0" fontId="5" fillId="0" borderId="0" xfId="5" applyFont="1"/>
    <xf numFmtId="0" fontId="5" fillId="0" borderId="0" xfId="5" applyFont="1" applyBorder="1" applyAlignment="1">
      <alignment horizontal="left"/>
    </xf>
    <xf numFmtId="0" fontId="5" fillId="0" borderId="0" xfId="5" applyFont="1" applyAlignment="1">
      <alignment horizontal="center"/>
    </xf>
    <xf numFmtId="0" fontId="3" fillId="0" borderId="0" xfId="5" applyFont="1" applyBorder="1"/>
    <xf numFmtId="0" fontId="3" fillId="0" borderId="0" xfId="5" applyFont="1" applyAlignment="1">
      <alignment horizontal="center"/>
    </xf>
    <xf numFmtId="0" fontId="4" fillId="0" borderId="0" xfId="5" applyFont="1"/>
    <xf numFmtId="0" fontId="14" fillId="0" borderId="0" xfId="5" applyFont="1"/>
    <xf numFmtId="0" fontId="3" fillId="0" borderId="4" xfId="5" applyFont="1" applyBorder="1"/>
    <xf numFmtId="0" fontId="5" fillId="0" borderId="12" xfId="5" applyFont="1" applyBorder="1" applyAlignment="1">
      <alignment horizontal="center"/>
    </xf>
    <xf numFmtId="0" fontId="14" fillId="0" borderId="4" xfId="5" applyFont="1" applyBorder="1"/>
    <xf numFmtId="0" fontId="5" fillId="0" borderId="21" xfId="5" applyFont="1" applyBorder="1" applyAlignment="1">
      <alignment horizontal="center"/>
    </xf>
    <xf numFmtId="0" fontId="18" fillId="0" borderId="12" xfId="5" applyFont="1" applyBorder="1" applyAlignment="1">
      <alignment horizontal="center" vertical="top" wrapText="1"/>
    </xf>
    <xf numFmtId="0" fontId="14" fillId="0" borderId="21" xfId="5" applyFont="1" applyBorder="1" applyAlignment="1">
      <alignment horizontal="center"/>
    </xf>
    <xf numFmtId="0" fontId="14" fillId="0" borderId="8" xfId="5" applyFont="1" applyBorder="1" applyAlignment="1">
      <alignment horizontal="center"/>
    </xf>
    <xf numFmtId="0" fontId="14" fillId="0" borderId="13" xfId="5" applyFont="1" applyBorder="1" applyAlignment="1">
      <alignment horizontal="center"/>
    </xf>
    <xf numFmtId="0" fontId="14" fillId="0" borderId="5" xfId="5" applyFont="1" applyBorder="1" applyAlignment="1">
      <alignment horizontal="center"/>
    </xf>
    <xf numFmtId="0" fontId="14" fillId="0" borderId="1" xfId="5" applyFont="1" applyBorder="1"/>
    <xf numFmtId="0" fontId="3" fillId="0" borderId="0" xfId="5" applyFont="1" applyAlignment="1">
      <alignment vertical="top"/>
    </xf>
    <xf numFmtId="3" fontId="3" fillId="0" borderId="3" xfId="5" applyNumberFormat="1" applyFont="1" applyBorder="1" applyAlignment="1">
      <alignment horizontal="center" vertical="top"/>
    </xf>
    <xf numFmtId="0" fontId="13" fillId="0" borderId="3" xfId="5" applyFont="1" applyFill="1" applyBorder="1" applyAlignment="1">
      <alignment horizontal="left" vertical="top" wrapText="1" readingOrder="1"/>
    </xf>
    <xf numFmtId="0" fontId="3" fillId="0" borderId="3" xfId="5" applyFont="1" applyBorder="1"/>
    <xf numFmtId="0" fontId="3" fillId="0" borderId="3" xfId="5" applyFont="1" applyBorder="1" applyAlignment="1">
      <alignment wrapText="1"/>
    </xf>
    <xf numFmtId="3" fontId="3" fillId="0" borderId="3" xfId="5" applyNumberFormat="1" applyFont="1" applyBorder="1"/>
    <xf numFmtId="0" fontId="17" fillId="0" borderId="3" xfId="5" applyFont="1" applyFill="1" applyBorder="1" applyAlignment="1">
      <alignment vertical="top" wrapText="1"/>
    </xf>
    <xf numFmtId="0" fontId="3" fillId="0" borderId="7" xfId="5" applyFont="1" applyBorder="1"/>
    <xf numFmtId="0" fontId="17" fillId="0" borderId="20" xfId="5" applyFont="1" applyFill="1" applyBorder="1" applyAlignment="1">
      <alignment vertical="top"/>
    </xf>
    <xf numFmtId="0" fontId="3" fillId="0" borderId="5" xfId="5" applyFont="1" applyBorder="1"/>
    <xf numFmtId="0" fontId="3" fillId="0" borderId="3" xfId="5" applyFont="1" applyBorder="1" applyAlignment="1">
      <alignment horizontal="center" vertical="top"/>
    </xf>
    <xf numFmtId="0" fontId="17" fillId="0" borderId="22" xfId="5" applyFont="1" applyFill="1" applyBorder="1" applyAlignment="1">
      <alignment vertical="top"/>
    </xf>
    <xf numFmtId="3" fontId="3" fillId="0" borderId="3" xfId="5" applyNumberFormat="1" applyFont="1" applyFill="1" applyBorder="1" applyAlignment="1">
      <alignment horizontal="center" vertical="top"/>
    </xf>
    <xf numFmtId="0" fontId="3" fillId="0" borderId="3" xfId="5" applyFont="1" applyBorder="1" applyAlignment="1">
      <alignment vertical="top" wrapText="1"/>
    </xf>
    <xf numFmtId="0" fontId="3" fillId="0" borderId="14" xfId="5" applyFont="1" applyFill="1" applyBorder="1" applyAlignment="1">
      <alignment vertical="top" wrapText="1" readingOrder="1"/>
    </xf>
    <xf numFmtId="0" fontId="3" fillId="0" borderId="14" xfId="5" applyFont="1" applyFill="1" applyBorder="1" applyAlignment="1">
      <alignment horizontal="left" vertical="top" wrapText="1"/>
    </xf>
    <xf numFmtId="0" fontId="3" fillId="0" borderId="3" xfId="5" applyFont="1" applyFill="1" applyBorder="1" applyAlignment="1">
      <alignment horizontal="left" vertical="top" wrapText="1"/>
    </xf>
    <xf numFmtId="0" fontId="5" fillId="0" borderId="8" xfId="5" applyFont="1" applyBorder="1" applyAlignment="1">
      <alignment horizontal="center" vertical="center"/>
    </xf>
    <xf numFmtId="0" fontId="13" fillId="0" borderId="3" xfId="5" applyFont="1" applyFill="1" applyBorder="1" applyAlignment="1">
      <alignment horizontal="center" vertical="top" wrapText="1" readingOrder="1"/>
    </xf>
    <xf numFmtId="0" fontId="46" fillId="0" borderId="0" xfId="5" applyFont="1" applyAlignment="1">
      <alignment horizontal="center"/>
    </xf>
    <xf numFmtId="0" fontId="46" fillId="0" borderId="0" xfId="5" applyFont="1"/>
    <xf numFmtId="0" fontId="3" fillId="2" borderId="23" xfId="5" applyFont="1" applyFill="1" applyBorder="1" applyAlignment="1">
      <alignment vertical="top"/>
    </xf>
    <xf numFmtId="3" fontId="3" fillId="0" borderId="7" xfId="5" applyNumberFormat="1" applyFont="1" applyFill="1" applyBorder="1" applyAlignment="1">
      <alignment horizontal="center" vertical="top"/>
    </xf>
    <xf numFmtId="0" fontId="3" fillId="0" borderId="25" xfId="5" applyFont="1" applyFill="1" applyBorder="1" applyAlignment="1">
      <alignment horizontal="left" vertical="top" wrapText="1"/>
    </xf>
    <xf numFmtId="0" fontId="3" fillId="0" borderId="7" xfId="5" applyFont="1" applyFill="1" applyBorder="1" applyAlignment="1">
      <alignment horizontal="center" vertical="top"/>
    </xf>
    <xf numFmtId="3" fontId="3" fillId="0" borderId="7" xfId="5" applyNumberFormat="1" applyFont="1" applyBorder="1" applyAlignment="1">
      <alignment horizontal="center" vertical="top"/>
    </xf>
    <xf numFmtId="0" fontId="3" fillId="0" borderId="3" xfId="5" applyFont="1" applyBorder="1" applyAlignment="1">
      <alignment horizontal="left" vertical="top" wrapText="1"/>
    </xf>
    <xf numFmtId="0" fontId="3" fillId="0" borderId="22" xfId="5" applyFont="1" applyBorder="1"/>
    <xf numFmtId="0" fontId="5" fillId="0" borderId="0" xfId="0" applyFont="1" applyBorder="1" applyAlignment="1">
      <alignment horizontal="center"/>
    </xf>
    <xf numFmtId="0" fontId="5" fillId="0" borderId="8" xfId="5" applyFont="1" applyBorder="1" applyAlignment="1">
      <alignment horizontal="center" vertical="center"/>
    </xf>
    <xf numFmtId="0" fontId="14" fillId="2" borderId="2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2" borderId="14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7" xfId="0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28" fillId="0" borderId="0" xfId="0" applyFont="1" applyBorder="1"/>
    <xf numFmtId="0" fontId="28" fillId="0" borderId="0" xfId="0" applyFont="1" applyBorder="1" applyAlignment="1">
      <alignment horizontal="left"/>
    </xf>
    <xf numFmtId="0" fontId="46" fillId="0" borderId="0" xfId="0" applyFont="1"/>
    <xf numFmtId="0" fontId="46" fillId="0" borderId="0" xfId="0" applyFont="1" applyBorder="1"/>
    <xf numFmtId="0" fontId="46" fillId="0" borderId="0" xfId="0" applyFont="1" applyAlignment="1">
      <alignment horizontal="center"/>
    </xf>
    <xf numFmtId="0" fontId="3" fillId="2" borderId="14" xfId="0" applyFont="1" applyFill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/>
    </xf>
    <xf numFmtId="0" fontId="3" fillId="0" borderId="20" xfId="5" applyFont="1" applyBorder="1"/>
    <xf numFmtId="0" fontId="32" fillId="0" borderId="7" xfId="0" applyFont="1" applyBorder="1" applyAlignment="1">
      <alignment horizontal="center" vertical="top" wrapText="1"/>
    </xf>
    <xf numFmtId="0" fontId="32" fillId="0" borderId="7" xfId="0" applyFont="1" applyFill="1" applyBorder="1" applyAlignment="1">
      <alignment horizontal="center" vertical="top" wrapText="1"/>
    </xf>
    <xf numFmtId="0" fontId="31" fillId="0" borderId="3" xfId="5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 vertical="top"/>
    </xf>
    <xf numFmtId="0" fontId="47" fillId="0" borderId="14" xfId="0" applyFont="1" applyFill="1" applyBorder="1" applyAlignment="1">
      <alignment vertical="top" wrapText="1"/>
    </xf>
    <xf numFmtId="1" fontId="3" fillId="0" borderId="7" xfId="0" applyNumberFormat="1" applyFont="1" applyFill="1" applyBorder="1" applyAlignment="1">
      <alignment horizontal="center" vertical="top"/>
    </xf>
    <xf numFmtId="1" fontId="3" fillId="0" borderId="3" xfId="0" applyNumberFormat="1" applyFont="1" applyFill="1" applyBorder="1" applyAlignment="1">
      <alignment horizontal="center" vertical="top"/>
    </xf>
    <xf numFmtId="0" fontId="5" fillId="2" borderId="3" xfId="5" applyFont="1" applyFill="1" applyBorder="1" applyAlignment="1">
      <alignment vertical="top" wrapText="1"/>
    </xf>
    <xf numFmtId="4" fontId="3" fillId="0" borderId="3" xfId="5" applyNumberFormat="1" applyFont="1" applyFill="1" applyBorder="1" applyAlignment="1">
      <alignment vertical="top" wrapText="1"/>
    </xf>
    <xf numFmtId="4" fontId="3" fillId="0" borderId="3" xfId="5" applyNumberFormat="1" applyFont="1" applyBorder="1"/>
    <xf numFmtId="4" fontId="3" fillId="0" borderId="3" xfId="5" applyNumberFormat="1" applyFont="1" applyFill="1" applyBorder="1" applyAlignment="1">
      <alignment horizontal="right" vertical="top" wrapText="1"/>
    </xf>
    <xf numFmtId="4" fontId="3" fillId="0" borderId="3" xfId="5" applyNumberFormat="1" applyFont="1" applyBorder="1" applyAlignment="1">
      <alignment horizontal="right"/>
    </xf>
    <xf numFmtId="0" fontId="49" fillId="0" borderId="8" xfId="5" applyFont="1" applyBorder="1" applyAlignment="1">
      <alignment horizontal="center"/>
    </xf>
    <xf numFmtId="0" fontId="5" fillId="0" borderId="5" xfId="5" applyFont="1" applyBorder="1"/>
    <xf numFmtId="0" fontId="3" fillId="0" borderId="16" xfId="5" applyFont="1" applyBorder="1"/>
    <xf numFmtId="0" fontId="3" fillId="0" borderId="6" xfId="5" applyFont="1" applyBorder="1"/>
    <xf numFmtId="0" fontId="5" fillId="0" borderId="16" xfId="5" applyFont="1" applyBorder="1" applyAlignment="1">
      <alignment horizontal="center"/>
    </xf>
    <xf numFmtId="0" fontId="5" fillId="0" borderId="6" xfId="5" applyFont="1" applyBorder="1"/>
    <xf numFmtId="0" fontId="5" fillId="0" borderId="16" xfId="5" applyFont="1" applyBorder="1"/>
    <xf numFmtId="4" fontId="5" fillId="0" borderId="5" xfId="5" applyNumberFormat="1" applyFont="1" applyBorder="1"/>
    <xf numFmtId="0" fontId="21" fillId="0" borderId="3" xfId="5" applyFont="1" applyFill="1" applyBorder="1" applyAlignment="1">
      <alignment vertical="top" wrapText="1"/>
    </xf>
    <xf numFmtId="0" fontId="21" fillId="0" borderId="0" xfId="5" applyFont="1" applyAlignment="1">
      <alignment vertical="top"/>
    </xf>
    <xf numFmtId="0" fontId="21" fillId="0" borderId="0" xfId="5" applyFont="1"/>
    <xf numFmtId="0" fontId="21" fillId="0" borderId="3" xfId="5" applyFont="1" applyFill="1" applyBorder="1" applyAlignment="1">
      <alignment horizontal="center" vertical="top" wrapText="1"/>
    </xf>
    <xf numFmtId="0" fontId="48" fillId="0" borderId="3" xfId="5" applyFont="1" applyFill="1" applyBorder="1" applyAlignment="1">
      <alignment horizontal="center" vertical="top" wrapText="1" readingOrder="1"/>
    </xf>
    <xf numFmtId="0" fontId="21" fillId="0" borderId="3" xfId="5" applyFont="1" applyBorder="1"/>
    <xf numFmtId="0" fontId="48" fillId="0" borderId="3" xfId="5" applyFont="1" applyFill="1" applyBorder="1" applyAlignment="1">
      <alignment horizontal="left" vertical="top" wrapText="1" readingOrder="1"/>
    </xf>
    <xf numFmtId="0" fontId="50" fillId="0" borderId="3" xfId="5" applyFont="1" applyFill="1" applyBorder="1" applyAlignment="1">
      <alignment horizontal="center" vertical="top" wrapText="1"/>
    </xf>
    <xf numFmtId="0" fontId="50" fillId="0" borderId="3" xfId="5" applyFont="1" applyFill="1" applyBorder="1" applyAlignment="1">
      <alignment vertical="top" wrapText="1"/>
    </xf>
    <xf numFmtId="0" fontId="21" fillId="0" borderId="3" xfId="5" applyFont="1" applyBorder="1" applyAlignment="1">
      <alignment horizontal="center" vertical="top"/>
    </xf>
    <xf numFmtId="4" fontId="21" fillId="0" borderId="3" xfId="5" applyNumberFormat="1" applyFont="1" applyFill="1" applyBorder="1" applyAlignment="1">
      <alignment horizontal="right" vertical="top" wrapText="1"/>
    </xf>
    <xf numFmtId="0" fontId="51" fillId="0" borderId="3" xfId="5" applyFont="1" applyFill="1" applyBorder="1" applyAlignment="1">
      <alignment horizontal="center" vertical="top" wrapText="1"/>
    </xf>
    <xf numFmtId="4" fontId="50" fillId="0" borderId="5" xfId="5" applyNumberFormat="1" applyFont="1" applyBorder="1"/>
    <xf numFmtId="0" fontId="50" fillId="0" borderId="2" xfId="5" applyFont="1" applyFill="1" applyBorder="1" applyAlignment="1">
      <alignment vertical="top" wrapText="1"/>
    </xf>
    <xf numFmtId="0" fontId="5" fillId="0" borderId="19" xfId="5" applyFont="1" applyBorder="1"/>
    <xf numFmtId="49" fontId="3" fillId="0" borderId="0" xfId="5" applyNumberFormat="1" applyFont="1"/>
    <xf numFmtId="0" fontId="3" fillId="3" borderId="5" xfId="5" applyFont="1" applyFill="1" applyBorder="1"/>
    <xf numFmtId="0" fontId="3" fillId="0" borderId="19" xfId="5" applyFont="1" applyBorder="1"/>
    <xf numFmtId="0" fontId="30" fillId="0" borderId="8" xfId="5" applyFont="1" applyBorder="1" applyAlignment="1">
      <alignment horizontal="center"/>
    </xf>
    <xf numFmtId="0" fontId="53" fillId="0" borderId="3" xfId="5" applyFont="1" applyFill="1" applyBorder="1" applyAlignment="1">
      <alignment horizontal="left" vertical="top" wrapText="1" readingOrder="1"/>
    </xf>
    <xf numFmtId="49" fontId="53" fillId="0" borderId="3" xfId="5" applyNumberFormat="1" applyFont="1" applyBorder="1" applyAlignment="1">
      <alignment vertical="top"/>
    </xf>
    <xf numFmtId="4" fontId="50" fillId="0" borderId="3" xfId="5" applyNumberFormat="1" applyFont="1" applyFill="1" applyBorder="1" applyAlignment="1">
      <alignment horizontal="center" vertical="top" wrapText="1"/>
    </xf>
    <xf numFmtId="0" fontId="53" fillId="0" borderId="3" xfId="5" applyFont="1" applyFill="1" applyBorder="1" applyAlignment="1">
      <alignment vertical="top" wrapText="1"/>
    </xf>
    <xf numFmtId="17" fontId="53" fillId="0" borderId="3" xfId="5" applyNumberFormat="1" applyFont="1" applyBorder="1" applyAlignment="1">
      <alignment vertical="top" wrapText="1"/>
    </xf>
    <xf numFmtId="0" fontId="53" fillId="0" borderId="3" xfId="5" applyFont="1" applyBorder="1" applyAlignment="1">
      <alignment horizontal="left" vertical="top" wrapText="1"/>
    </xf>
    <xf numFmtId="0" fontId="21" fillId="0" borderId="3" xfId="5" applyFont="1" applyFill="1" applyBorder="1" applyAlignment="1">
      <alignment horizontal="center" vertical="top"/>
    </xf>
    <xf numFmtId="0" fontId="21" fillId="0" borderId="3" xfId="5" applyFont="1" applyBorder="1" applyAlignment="1">
      <alignment horizontal="center"/>
    </xf>
    <xf numFmtId="4" fontId="50" fillId="0" borderId="3" xfId="5" applyNumberFormat="1" applyFont="1" applyFill="1" applyBorder="1" applyAlignment="1">
      <alignment vertical="top" wrapText="1"/>
    </xf>
    <xf numFmtId="4" fontId="21" fillId="0" borderId="3" xfId="5" applyNumberFormat="1" applyFont="1" applyBorder="1"/>
    <xf numFmtId="0" fontId="53" fillId="0" borderId="0" xfId="5" applyFont="1" applyAlignment="1">
      <alignment vertical="top"/>
    </xf>
    <xf numFmtId="0" fontId="21" fillId="0" borderId="14" xfId="0" applyFont="1" applyFill="1" applyBorder="1" applyAlignment="1">
      <alignment vertical="top" wrapText="1"/>
    </xf>
    <xf numFmtId="0" fontId="21" fillId="0" borderId="14" xfId="5" applyFont="1" applyFill="1" applyBorder="1" applyAlignment="1">
      <alignment vertical="top" wrapText="1"/>
    </xf>
    <xf numFmtId="0" fontId="21" fillId="0" borderId="4" xfId="5" applyFont="1" applyBorder="1"/>
    <xf numFmtId="0" fontId="50" fillId="0" borderId="12" xfId="5" applyFont="1" applyBorder="1" applyAlignment="1">
      <alignment horizontal="center"/>
    </xf>
    <xf numFmtId="0" fontId="49" fillId="0" borderId="4" xfId="5" applyFont="1" applyBorder="1"/>
    <xf numFmtId="0" fontId="50" fillId="0" borderId="8" xfId="5" applyFont="1" applyBorder="1" applyAlignment="1">
      <alignment horizontal="center" vertical="center"/>
    </xf>
    <xf numFmtId="0" fontId="50" fillId="0" borderId="21" xfId="5" applyFont="1" applyBorder="1" applyAlignment="1">
      <alignment horizontal="center"/>
    </xf>
    <xf numFmtId="0" fontId="50" fillId="0" borderId="12" xfId="5" applyFont="1" applyBorder="1" applyAlignment="1">
      <alignment horizontal="center" vertical="top" wrapText="1"/>
    </xf>
    <xf numFmtId="0" fontId="30" fillId="0" borderId="21" xfId="5" applyFont="1" applyBorder="1" applyAlignment="1">
      <alignment horizontal="center"/>
    </xf>
    <xf numFmtId="0" fontId="50" fillId="0" borderId="1" xfId="5" applyFont="1" applyFill="1" applyBorder="1" applyAlignment="1">
      <alignment vertical="top" wrapText="1"/>
    </xf>
    <xf numFmtId="0" fontId="50" fillId="0" borderId="13" xfId="5" applyFont="1" applyFill="1" applyBorder="1" applyAlignment="1">
      <alignment vertical="top" wrapText="1"/>
    </xf>
    <xf numFmtId="0" fontId="30" fillId="0" borderId="13" xfId="5" applyFont="1" applyBorder="1" applyAlignment="1">
      <alignment horizontal="center"/>
    </xf>
    <xf numFmtId="0" fontId="30" fillId="0" borderId="5" xfId="5" applyFont="1" applyBorder="1" applyAlignment="1">
      <alignment horizontal="center"/>
    </xf>
    <xf numFmtId="0" fontId="49" fillId="0" borderId="1" xfId="5" applyFont="1" applyBorder="1"/>
    <xf numFmtId="49" fontId="53" fillId="0" borderId="3" xfId="5" applyNumberFormat="1" applyFont="1" applyBorder="1" applyAlignment="1">
      <alignment horizontal="center" vertical="top"/>
    </xf>
    <xf numFmtId="49" fontId="53" fillId="0" borderId="3" xfId="5" applyNumberFormat="1" applyFont="1" applyFill="1" applyBorder="1" applyAlignment="1">
      <alignment horizontal="center" vertical="top" wrapText="1"/>
    </xf>
    <xf numFmtId="17" fontId="53" fillId="0" borderId="3" xfId="5" applyNumberFormat="1" applyFont="1" applyBorder="1" applyAlignment="1">
      <alignment horizontal="center" vertical="top" wrapText="1"/>
    </xf>
    <xf numFmtId="49" fontId="21" fillId="0" borderId="0" xfId="5" applyNumberFormat="1" applyFont="1"/>
    <xf numFmtId="0" fontId="21" fillId="0" borderId="3" xfId="0" applyFont="1" applyFill="1" applyBorder="1" applyAlignment="1">
      <alignment vertical="top" wrapText="1"/>
    </xf>
    <xf numFmtId="0" fontId="48" fillId="0" borderId="3" xfId="0" applyFont="1" applyFill="1" applyBorder="1" applyAlignment="1">
      <alignment horizontal="left" vertical="top" wrapText="1" readingOrder="1"/>
    </xf>
    <xf numFmtId="0" fontId="21" fillId="0" borderId="20" xfId="5" applyFont="1" applyBorder="1"/>
    <xf numFmtId="0" fontId="21" fillId="0" borderId="22" xfId="5" applyFont="1" applyBorder="1"/>
    <xf numFmtId="4" fontId="21" fillId="0" borderId="3" xfId="5" applyNumberFormat="1" applyFont="1" applyBorder="1" applyAlignment="1">
      <alignment vertical="top"/>
    </xf>
    <xf numFmtId="17" fontId="21" fillId="0" borderId="3" xfId="5" applyNumberFormat="1" applyFont="1" applyFill="1" applyBorder="1" applyAlignment="1">
      <alignment horizontal="center" vertical="top" wrapText="1"/>
    </xf>
    <xf numFmtId="4" fontId="21" fillId="0" borderId="3" xfId="5" applyNumberFormat="1" applyFont="1" applyFill="1" applyBorder="1" applyAlignment="1">
      <alignment vertical="top" wrapText="1"/>
    </xf>
    <xf numFmtId="0" fontId="21" fillId="0" borderId="3" xfId="0" applyFont="1" applyFill="1" applyBorder="1" applyAlignment="1">
      <alignment horizontal="left" vertical="top" wrapText="1" readingOrder="1"/>
    </xf>
    <xf numFmtId="0" fontId="49" fillId="0" borderId="25" xfId="0" applyFont="1" applyFill="1" applyBorder="1" applyAlignment="1">
      <alignment vertical="top" wrapText="1"/>
    </xf>
    <xf numFmtId="0" fontId="50" fillId="0" borderId="7" xfId="5" applyFont="1" applyFill="1" applyBorder="1" applyAlignment="1">
      <alignment vertical="top" wrapText="1"/>
    </xf>
    <xf numFmtId="0" fontId="21" fillId="0" borderId="7" xfId="5" applyFont="1" applyBorder="1"/>
    <xf numFmtId="0" fontId="21" fillId="0" borderId="3" xfId="5" applyFont="1" applyBorder="1" applyAlignment="1">
      <alignment wrapText="1"/>
    </xf>
    <xf numFmtId="0" fontId="21" fillId="0" borderId="20" xfId="5" applyFont="1" applyBorder="1" applyAlignment="1">
      <alignment vertical="top"/>
    </xf>
    <xf numFmtId="4" fontId="21" fillId="0" borderId="3" xfId="2" applyNumberFormat="1" applyFont="1" applyBorder="1"/>
    <xf numFmtId="0" fontId="21" fillId="0" borderId="3" xfId="0" applyFont="1" applyBorder="1"/>
    <xf numFmtId="4" fontId="50" fillId="0" borderId="5" xfId="5" applyNumberFormat="1" applyFont="1" applyBorder="1" applyAlignment="1">
      <alignment horizontal="right"/>
    </xf>
    <xf numFmtId="3" fontId="21" fillId="0" borderId="2" xfId="5" applyNumberFormat="1" applyFont="1" applyBorder="1" applyAlignment="1">
      <alignment horizontal="center" vertical="top"/>
    </xf>
    <xf numFmtId="0" fontId="21" fillId="0" borderId="0" xfId="5" applyFont="1" applyAlignment="1">
      <alignment vertical="top" wrapText="1"/>
    </xf>
    <xf numFmtId="0" fontId="21" fillId="0" borderId="3" xfId="5" applyFont="1" applyBorder="1" applyAlignment="1">
      <alignment vertical="top"/>
    </xf>
    <xf numFmtId="0" fontId="50" fillId="0" borderId="20" xfId="5" applyFont="1" applyFill="1" applyBorder="1" applyAlignment="1">
      <alignment horizontal="center" vertical="top" wrapText="1"/>
    </xf>
    <xf numFmtId="0" fontId="21" fillId="0" borderId="3" xfId="5" applyFont="1" applyBorder="1" applyAlignment="1">
      <alignment vertical="top" wrapText="1"/>
    </xf>
    <xf numFmtId="0" fontId="21" fillId="0" borderId="20" xfId="5" applyFont="1" applyBorder="1" applyAlignment="1">
      <alignment horizontal="center" vertical="top"/>
    </xf>
    <xf numFmtId="3" fontId="21" fillId="0" borderId="3" xfId="5" applyNumberFormat="1" applyFont="1" applyBorder="1" applyAlignment="1">
      <alignment horizontal="center" vertical="top"/>
    </xf>
    <xf numFmtId="4" fontId="21" fillId="0" borderId="3" xfId="2" applyNumberFormat="1" applyFont="1" applyFill="1" applyBorder="1" applyAlignment="1">
      <alignment vertical="top" wrapText="1"/>
    </xf>
    <xf numFmtId="4" fontId="21" fillId="0" borderId="3" xfId="5" applyNumberFormat="1" applyFont="1" applyFill="1" applyBorder="1" applyAlignment="1">
      <alignment horizontal="center" vertical="top" wrapText="1"/>
    </xf>
    <xf numFmtId="0" fontId="50" fillId="0" borderId="3" xfId="5" applyFont="1" applyBorder="1" applyAlignment="1">
      <alignment vertical="top" wrapText="1"/>
    </xf>
    <xf numFmtId="4" fontId="21" fillId="0" borderId="14" xfId="5" applyNumberFormat="1" applyFont="1" applyBorder="1" applyAlignment="1">
      <alignment vertical="top" wrapText="1"/>
    </xf>
    <xf numFmtId="4" fontId="21" fillId="0" borderId="22" xfId="5" applyNumberFormat="1" applyFont="1" applyBorder="1" applyAlignment="1">
      <alignment horizontal="right"/>
    </xf>
    <xf numFmtId="0" fontId="51" fillId="0" borderId="3" xfId="5" applyFont="1" applyFill="1" applyBorder="1" applyAlignment="1">
      <alignment vertical="top" wrapText="1"/>
    </xf>
    <xf numFmtId="0" fontId="21" fillId="0" borderId="3" xfId="5" applyFont="1" applyFill="1" applyBorder="1" applyAlignment="1">
      <alignment horizontal="left" vertical="top" wrapText="1" readingOrder="1"/>
    </xf>
    <xf numFmtId="0" fontId="0" fillId="0" borderId="0" xfId="0" applyAlignment="1">
      <alignment vertical="top"/>
    </xf>
    <xf numFmtId="4" fontId="3" fillId="0" borderId="3" xfId="5" applyNumberFormat="1" applyFont="1" applyBorder="1" applyAlignment="1">
      <alignment vertical="top"/>
    </xf>
    <xf numFmtId="17" fontId="13" fillId="2" borderId="3" xfId="0" applyNumberFormat="1" applyFont="1" applyFill="1" applyBorder="1" applyAlignment="1">
      <alignment horizontal="center" vertical="top" wrapText="1" readingOrder="1"/>
    </xf>
    <xf numFmtId="4" fontId="3" fillId="2" borderId="3" xfId="5" applyNumberFormat="1" applyFont="1" applyFill="1" applyBorder="1" applyAlignment="1">
      <alignment horizontal="center" vertical="top"/>
    </xf>
    <xf numFmtId="4" fontId="3" fillId="2" borderId="3" xfId="5" applyNumberFormat="1" applyFont="1" applyFill="1" applyBorder="1" applyAlignment="1">
      <alignment vertical="top"/>
    </xf>
    <xf numFmtId="0" fontId="3" fillId="2" borderId="3" xfId="5" applyFont="1" applyFill="1" applyBorder="1" applyAlignment="1">
      <alignment vertical="top"/>
    </xf>
    <xf numFmtId="0" fontId="0" fillId="2" borderId="0" xfId="0" applyFill="1" applyAlignment="1">
      <alignment vertical="top"/>
    </xf>
    <xf numFmtId="4" fontId="50" fillId="0" borderId="5" xfId="5" applyNumberFormat="1" applyFont="1" applyBorder="1" applyAlignment="1">
      <alignment vertical="top"/>
    </xf>
    <xf numFmtId="4" fontId="3" fillId="0" borderId="0" xfId="5" applyNumberFormat="1" applyFont="1" applyAlignment="1">
      <alignment vertical="top"/>
    </xf>
    <xf numFmtId="0" fontId="50" fillId="0" borderId="19" xfId="5" applyFont="1" applyBorder="1"/>
    <xf numFmtId="49" fontId="52" fillId="3" borderId="22" xfId="5" applyNumberFormat="1" applyFont="1" applyFill="1" applyBorder="1" applyAlignment="1">
      <alignment vertical="top"/>
    </xf>
    <xf numFmtId="0" fontId="53" fillId="3" borderId="22" xfId="5" applyFont="1" applyFill="1" applyBorder="1" applyAlignment="1">
      <alignment horizontal="center" vertical="top" wrapText="1"/>
    </xf>
    <xf numFmtId="0" fontId="21" fillId="0" borderId="20" xfId="5" applyFont="1" applyFill="1" applyBorder="1" applyAlignment="1">
      <alignment horizontal="center" vertical="top" wrapText="1"/>
    </xf>
    <xf numFmtId="4" fontId="57" fillId="2" borderId="3" xfId="0" applyNumberFormat="1" applyFont="1" applyFill="1" applyBorder="1" applyAlignment="1">
      <alignment horizontal="right" vertical="top"/>
    </xf>
    <xf numFmtId="0" fontId="58" fillId="0" borderId="3" xfId="5" applyFont="1" applyFill="1" applyBorder="1" applyAlignment="1">
      <alignment horizontal="left" vertical="top" wrapText="1" readingOrder="1"/>
    </xf>
    <xf numFmtId="0" fontId="57" fillId="0" borderId="3" xfId="5" applyFont="1" applyBorder="1" applyAlignment="1">
      <alignment wrapText="1"/>
    </xf>
    <xf numFmtId="3" fontId="57" fillId="0" borderId="3" xfId="5" applyNumberFormat="1" applyFont="1" applyBorder="1"/>
    <xf numFmtId="0" fontId="57" fillId="0" borderId="3" xfId="5" applyFont="1" applyBorder="1"/>
    <xf numFmtId="0" fontId="21" fillId="0" borderId="20" xfId="0" applyFont="1" applyFill="1" applyBorder="1" applyAlignment="1">
      <alignment vertical="top" wrapText="1"/>
    </xf>
    <xf numFmtId="0" fontId="48" fillId="0" borderId="20" xfId="5" applyFont="1" applyFill="1" applyBorder="1" applyAlignment="1">
      <alignment horizontal="center" vertical="top" wrapText="1" readingOrder="1"/>
    </xf>
    <xf numFmtId="0" fontId="21" fillId="0" borderId="0" xfId="0" applyFont="1" applyAlignment="1">
      <alignment horizontal="center" vertical="top"/>
    </xf>
    <xf numFmtId="4" fontId="41" fillId="0" borderId="3" xfId="2" applyNumberFormat="1" applyFont="1" applyFill="1" applyBorder="1" applyAlignment="1">
      <alignment vertical="top" wrapText="1"/>
    </xf>
    <xf numFmtId="0" fontId="50" fillId="0" borderId="6" xfId="5" applyFont="1" applyBorder="1"/>
    <xf numFmtId="0" fontId="50" fillId="0" borderId="16" xfId="5" applyFont="1" applyBorder="1"/>
    <xf numFmtId="0" fontId="21" fillId="0" borderId="5" xfId="5" applyFont="1" applyBorder="1"/>
    <xf numFmtId="0" fontId="21" fillId="0" borderId="16" xfId="5" applyFont="1" applyBorder="1"/>
    <xf numFmtId="0" fontId="21" fillId="0" borderId="6" xfId="5" applyFont="1" applyBorder="1"/>
    <xf numFmtId="1" fontId="21" fillId="0" borderId="3" xfId="0" applyNumberFormat="1" applyFont="1" applyFill="1" applyBorder="1" applyAlignment="1">
      <alignment horizontal="center" vertical="top" wrapText="1"/>
    </xf>
    <xf numFmtId="17" fontId="50" fillId="0" borderId="3" xfId="5" applyNumberFormat="1" applyFont="1" applyFill="1" applyBorder="1" applyAlignment="1">
      <alignment vertical="top" wrapText="1"/>
    </xf>
    <xf numFmtId="1" fontId="21" fillId="0" borderId="3" xfId="0" applyNumberFormat="1" applyFont="1" applyFill="1" applyBorder="1" applyAlignment="1">
      <alignment horizontal="center" vertical="top"/>
    </xf>
    <xf numFmtId="0" fontId="21" fillId="0" borderId="7" xfId="0" applyFont="1" applyBorder="1"/>
    <xf numFmtId="1" fontId="21" fillId="0" borderId="3" xfId="5" applyNumberFormat="1" applyFont="1" applyFill="1" applyBorder="1" applyAlignment="1">
      <alignment horizontal="center" vertical="top" wrapText="1"/>
    </xf>
    <xf numFmtId="4" fontId="41" fillId="0" borderId="3" xfId="2" applyNumberFormat="1" applyFont="1" applyBorder="1"/>
    <xf numFmtId="0" fontId="50" fillId="0" borderId="20" xfId="5" applyFont="1" applyFill="1" applyBorder="1" applyAlignment="1">
      <alignment vertical="top"/>
    </xf>
    <xf numFmtId="0" fontId="21" fillId="0" borderId="20" xfId="5" applyFont="1" applyFill="1" applyBorder="1" applyAlignment="1">
      <alignment horizontal="left" vertical="top" wrapText="1" readingOrder="1"/>
    </xf>
    <xf numFmtId="0" fontId="49" fillId="0" borderId="14" xfId="5" applyFont="1" applyBorder="1" applyAlignment="1">
      <alignment vertical="top" wrapText="1"/>
    </xf>
    <xf numFmtId="0" fontId="49" fillId="0" borderId="3" xfId="0" applyFont="1" applyFill="1" applyBorder="1" applyAlignment="1">
      <alignment vertical="top" wrapText="1"/>
    </xf>
    <xf numFmtId="0" fontId="48" fillId="0" borderId="3" xfId="0" applyFont="1" applyFill="1" applyBorder="1" applyAlignment="1">
      <alignment horizontal="center" vertical="top" wrapText="1" readingOrder="1"/>
    </xf>
    <xf numFmtId="0" fontId="48" fillId="0" borderId="20" xfId="0" applyFont="1" applyFill="1" applyBorder="1" applyAlignment="1">
      <alignment horizontal="left" vertical="top" wrapText="1" readingOrder="1"/>
    </xf>
    <xf numFmtId="1" fontId="41" fillId="0" borderId="7" xfId="0" applyNumberFormat="1" applyFont="1" applyFill="1" applyBorder="1" applyAlignment="1">
      <alignment horizontal="center" vertical="top"/>
    </xf>
    <xf numFmtId="1" fontId="41" fillId="0" borderId="3" xfId="0" applyNumberFormat="1" applyFont="1" applyFill="1" applyBorder="1" applyAlignment="1">
      <alignment horizontal="center" vertical="top"/>
    </xf>
    <xf numFmtId="1" fontId="41" fillId="0" borderId="20" xfId="0" applyNumberFormat="1" applyFont="1" applyFill="1" applyBorder="1" applyAlignment="1">
      <alignment horizontal="center" vertical="top"/>
    </xf>
    <xf numFmtId="0" fontId="49" fillId="0" borderId="24" xfId="0" applyFont="1" applyFill="1" applyBorder="1" applyAlignment="1">
      <alignment vertical="top" wrapText="1"/>
    </xf>
    <xf numFmtId="0" fontId="48" fillId="0" borderId="7" xfId="5" applyFont="1" applyFill="1" applyBorder="1" applyAlignment="1">
      <alignment horizontal="center" vertical="top" wrapText="1" readingOrder="1"/>
    </xf>
    <xf numFmtId="0" fontId="60" fillId="0" borderId="0" xfId="0" applyFont="1"/>
    <xf numFmtId="0" fontId="17" fillId="0" borderId="0" xfId="0" applyFont="1" applyBorder="1" applyAlignment="1">
      <alignment horizontal="center"/>
    </xf>
    <xf numFmtId="0" fontId="14" fillId="0" borderId="9" xfId="0" applyFont="1" applyBorder="1" applyAlignment="1"/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14" fillId="0" borderId="11" xfId="0" applyFont="1" applyBorder="1" applyAlignment="1"/>
    <xf numFmtId="0" fontId="34" fillId="0" borderId="13" xfId="0" applyFont="1" applyBorder="1" applyAlignment="1"/>
    <xf numFmtId="0" fontId="29" fillId="0" borderId="13" xfId="0" applyFont="1" applyBorder="1" applyAlignment="1">
      <alignment horizontal="center" vertical="top"/>
    </xf>
    <xf numFmtId="0" fontId="29" fillId="0" borderId="5" xfId="0" applyFont="1" applyBorder="1" applyAlignment="1">
      <alignment horizontal="center" vertical="center" wrapText="1"/>
    </xf>
    <xf numFmtId="3" fontId="29" fillId="0" borderId="5" xfId="2" applyNumberFormat="1" applyFont="1" applyBorder="1" applyAlignment="1">
      <alignment horizontal="center" vertical="center" wrapText="1"/>
    </xf>
    <xf numFmtId="4" fontId="61" fillId="0" borderId="2" xfId="0" applyNumberFormat="1" applyFont="1" applyBorder="1" applyAlignment="1">
      <alignment horizontal="right"/>
    </xf>
    <xf numFmtId="4" fontId="61" fillId="0" borderId="3" xfId="0" applyNumberFormat="1" applyFont="1" applyBorder="1" applyAlignment="1">
      <alignment horizontal="right"/>
    </xf>
    <xf numFmtId="4" fontId="61" fillId="0" borderId="22" xfId="0" applyNumberFormat="1" applyFont="1" applyBorder="1" applyAlignment="1">
      <alignment horizontal="right"/>
    </xf>
    <xf numFmtId="3" fontId="21" fillId="0" borderId="3" xfId="5" applyNumberFormat="1" applyFont="1" applyFill="1" applyBorder="1" applyAlignment="1">
      <alignment vertical="top" wrapText="1"/>
    </xf>
    <xf numFmtId="1" fontId="49" fillId="0" borderId="3" xfId="5" applyNumberFormat="1" applyFont="1" applyFill="1" applyBorder="1" applyAlignment="1">
      <alignment horizontal="center" vertical="top"/>
    </xf>
    <xf numFmtId="4" fontId="14" fillId="0" borderId="5" xfId="0" applyNumberFormat="1" applyFont="1" applyBorder="1" applyAlignment="1">
      <alignment horizontal="right"/>
    </xf>
    <xf numFmtId="4" fontId="14" fillId="0" borderId="4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/>
    </xf>
    <xf numFmtId="4" fontId="14" fillId="0" borderId="8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4" fontId="17" fillId="0" borderId="5" xfId="0" applyNumberFormat="1" applyFont="1" applyBorder="1" applyAlignment="1">
      <alignment horizontal="right"/>
    </xf>
    <xf numFmtId="0" fontId="5" fillId="0" borderId="8" xfId="5" applyFont="1" applyBorder="1" applyAlignment="1">
      <alignment horizontal="center" vertical="center"/>
    </xf>
    <xf numFmtId="0" fontId="62" fillId="0" borderId="0" xfId="0" applyFont="1"/>
    <xf numFmtId="0" fontId="63" fillId="0" borderId="0" xfId="0" applyFont="1"/>
    <xf numFmtId="0" fontId="64" fillId="0" borderId="0" xfId="0" applyFont="1"/>
    <xf numFmtId="0" fontId="21" fillId="0" borderId="4" xfId="0" applyFont="1" applyFill="1" applyBorder="1" applyAlignment="1">
      <alignment vertical="top" wrapText="1"/>
    </xf>
    <xf numFmtId="0" fontId="49" fillId="0" borderId="5" xfId="0" applyFont="1" applyFill="1" applyBorder="1" applyAlignment="1">
      <alignment vertical="top" wrapText="1"/>
    </xf>
    <xf numFmtId="0" fontId="21" fillId="0" borderId="6" xfId="5" applyFont="1" applyBorder="1" applyAlignment="1">
      <alignment vertical="top"/>
    </xf>
    <xf numFmtId="0" fontId="21" fillId="0" borderId="16" xfId="5" applyFont="1" applyBorder="1" applyAlignment="1">
      <alignment vertical="top"/>
    </xf>
    <xf numFmtId="0" fontId="21" fillId="0" borderId="5" xfId="5" applyFont="1" applyBorder="1" applyAlignment="1">
      <alignment vertical="top"/>
    </xf>
    <xf numFmtId="0" fontId="17" fillId="0" borderId="5" xfId="5" applyFont="1" applyBorder="1" applyAlignment="1">
      <alignment horizontal="center"/>
    </xf>
    <xf numFmtId="0" fontId="17" fillId="0" borderId="21" xfId="5" applyFont="1" applyBorder="1" applyAlignment="1">
      <alignment horizontal="center"/>
    </xf>
    <xf numFmtId="0" fontId="17" fillId="0" borderId="13" xfId="5" applyFont="1" applyBorder="1" applyAlignment="1">
      <alignment horizontal="center"/>
    </xf>
    <xf numFmtId="0" fontId="30" fillId="0" borderId="4" xfId="5" applyFont="1" applyBorder="1"/>
    <xf numFmtId="0" fontId="30" fillId="0" borderId="1" xfId="5" applyFont="1" applyBorder="1"/>
    <xf numFmtId="0" fontId="66" fillId="0" borderId="4" xfId="5" applyFont="1" applyBorder="1"/>
    <xf numFmtId="0" fontId="66" fillId="0" borderId="21" xfId="5" applyFont="1" applyBorder="1" applyAlignment="1">
      <alignment horizontal="center"/>
    </xf>
    <xf numFmtId="0" fontId="66" fillId="0" borderId="8" xfId="5" applyFont="1" applyBorder="1" applyAlignment="1">
      <alignment horizontal="center"/>
    </xf>
    <xf numFmtId="0" fontId="66" fillId="0" borderId="13" xfId="5" applyFont="1" applyBorder="1" applyAlignment="1">
      <alignment horizontal="center"/>
    </xf>
    <xf numFmtId="0" fontId="66" fillId="0" borderId="5" xfId="5" applyFont="1" applyBorder="1" applyAlignment="1">
      <alignment horizontal="center"/>
    </xf>
    <xf numFmtId="0" fontId="66" fillId="0" borderId="1" xfId="5" applyFont="1" applyBorder="1"/>
    <xf numFmtId="0" fontId="53" fillId="0" borderId="3" xfId="5" applyFont="1" applyFill="1" applyBorder="1" applyAlignment="1">
      <alignment horizontal="center" vertical="top" wrapText="1" readingOrder="1"/>
    </xf>
    <xf numFmtId="49" fontId="53" fillId="0" borderId="3" xfId="5" applyNumberFormat="1" applyFont="1" applyFill="1" applyBorder="1" applyAlignment="1">
      <alignment horizontal="center" vertical="top" wrapText="1" readingOrder="1"/>
    </xf>
    <xf numFmtId="0" fontId="32" fillId="0" borderId="10" xfId="0" applyFont="1" applyBorder="1" applyAlignment="1">
      <alignment horizontal="center" vertical="top" wrapText="1"/>
    </xf>
    <xf numFmtId="4" fontId="54" fillId="0" borderId="22" xfId="5" applyNumberFormat="1" applyFont="1" applyBorder="1" applyAlignment="1">
      <alignment horizontal="right"/>
    </xf>
    <xf numFmtId="0" fontId="5" fillId="0" borderId="8" xfId="5" applyFont="1" applyBorder="1" applyAlignment="1">
      <alignment horizontal="center" vertical="center"/>
    </xf>
    <xf numFmtId="0" fontId="49" fillId="0" borderId="21" xfId="5" applyFont="1" applyBorder="1" applyAlignment="1">
      <alignment horizontal="center"/>
    </xf>
    <xf numFmtId="0" fontId="49" fillId="0" borderId="13" xfId="5" applyFont="1" applyBorder="1" applyAlignment="1">
      <alignment horizontal="center"/>
    </xf>
    <xf numFmtId="0" fontId="49" fillId="0" borderId="5" xfId="5" applyFont="1" applyBorder="1" applyAlignment="1">
      <alignment horizontal="center"/>
    </xf>
    <xf numFmtId="0" fontId="21" fillId="0" borderId="12" xfId="5" applyFont="1" applyBorder="1" applyAlignment="1">
      <alignment horizontal="center" vertical="top" wrapText="1"/>
    </xf>
    <xf numFmtId="0" fontId="21" fillId="0" borderId="13" xfId="5" applyFont="1" applyFill="1" applyBorder="1" applyAlignment="1">
      <alignment vertical="top" wrapText="1"/>
    </xf>
    <xf numFmtId="0" fontId="17" fillId="0" borderId="4" xfId="5" applyFont="1" applyBorder="1"/>
    <xf numFmtId="0" fontId="17" fillId="0" borderId="1" xfId="5" applyFont="1" applyBorder="1"/>
    <xf numFmtId="0" fontId="21" fillId="0" borderId="3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 vertical="top" wrapText="1"/>
    </xf>
    <xf numFmtId="0" fontId="21" fillId="0" borderId="4" xfId="0" applyFont="1" applyBorder="1" applyAlignment="1">
      <alignment vertical="top" wrapText="1"/>
    </xf>
    <xf numFmtId="0" fontId="67" fillId="0" borderId="0" xfId="0" applyFont="1"/>
    <xf numFmtId="0" fontId="21" fillId="0" borderId="8" xfId="0" applyFont="1" applyBorder="1" applyAlignment="1">
      <alignment horizontal="center" vertical="top" wrapText="1"/>
    </xf>
    <xf numFmtId="0" fontId="21" fillId="0" borderId="5" xfId="0" applyFont="1" applyBorder="1" applyAlignment="1">
      <alignment vertical="top" wrapText="1"/>
    </xf>
    <xf numFmtId="0" fontId="29" fillId="0" borderId="0" xfId="5" applyFont="1" applyAlignment="1">
      <alignment horizontal="center"/>
    </xf>
    <xf numFmtId="0" fontId="17" fillId="0" borderId="0" xfId="5" applyFont="1" applyFill="1" applyBorder="1" applyAlignment="1">
      <alignment horizontal="right" vertical="top" wrapText="1"/>
    </xf>
    <xf numFmtId="0" fontId="29" fillId="0" borderId="0" xfId="5" applyFont="1" applyFill="1" applyBorder="1" applyAlignment="1">
      <alignment vertical="top" wrapText="1"/>
    </xf>
    <xf numFmtId="0" fontId="17" fillId="0" borderId="0" xfId="5" applyFont="1" applyBorder="1"/>
    <xf numFmtId="0" fontId="17" fillId="0" borderId="0" xfId="5" applyFont="1" applyBorder="1" applyAlignment="1">
      <alignment horizontal="center"/>
    </xf>
    <xf numFmtId="0" fontId="17" fillId="0" borderId="0" xfId="5" applyFont="1" applyBorder="1" applyAlignment="1">
      <alignment horizontal="left"/>
    </xf>
    <xf numFmtId="0" fontId="17" fillId="0" borderId="0" xfId="5" applyFont="1" applyAlignment="1">
      <alignment horizontal="center"/>
    </xf>
    <xf numFmtId="0" fontId="14" fillId="0" borderId="0" xfId="5" applyFont="1" applyBorder="1"/>
    <xf numFmtId="0" fontId="14" fillId="0" borderId="0" xfId="5" applyFont="1" applyAlignment="1">
      <alignment horizontal="center"/>
    </xf>
    <xf numFmtId="0" fontId="17" fillId="0" borderId="0" xfId="0" applyFont="1" applyBorder="1"/>
    <xf numFmtId="0" fontId="14" fillId="0" borderId="0" xfId="0" applyFont="1" applyBorder="1"/>
    <xf numFmtId="0" fontId="17" fillId="0" borderId="12" xfId="5" applyFont="1" applyBorder="1" applyAlignment="1">
      <alignment horizontal="center"/>
    </xf>
    <xf numFmtId="0" fontId="17" fillId="0" borderId="8" xfId="5" applyFont="1" applyBorder="1" applyAlignment="1">
      <alignment horizontal="center" vertical="center"/>
    </xf>
    <xf numFmtId="0" fontId="30" fillId="0" borderId="12" xfId="5" applyFont="1" applyBorder="1" applyAlignment="1">
      <alignment horizontal="center" vertical="top" wrapText="1"/>
    </xf>
    <xf numFmtId="0" fontId="17" fillId="0" borderId="1" xfId="5" applyFont="1" applyFill="1" applyBorder="1" applyAlignment="1">
      <alignment vertical="top" wrapText="1"/>
    </xf>
    <xf numFmtId="0" fontId="17" fillId="0" borderId="13" xfId="5" applyFont="1" applyFill="1" applyBorder="1" applyAlignment="1">
      <alignment vertical="top" wrapText="1"/>
    </xf>
    <xf numFmtId="0" fontId="30" fillId="0" borderId="13" xfId="5" applyFont="1" applyFill="1" applyBorder="1" applyAlignment="1">
      <alignment vertical="top" wrapText="1"/>
    </xf>
    <xf numFmtId="0" fontId="49" fillId="0" borderId="3" xfId="5" applyFont="1" applyBorder="1"/>
    <xf numFmtId="0" fontId="14" fillId="0" borderId="10" xfId="0" applyFont="1" applyBorder="1" applyAlignment="1">
      <alignment horizontal="center"/>
    </xf>
    <xf numFmtId="0" fontId="14" fillId="0" borderId="21" xfId="0" applyFont="1" applyBorder="1"/>
    <xf numFmtId="4" fontId="14" fillId="0" borderId="8" xfId="0" applyNumberFormat="1" applyFont="1" applyBorder="1"/>
    <xf numFmtId="4" fontId="60" fillId="0" borderId="0" xfId="0" applyNumberFormat="1" applyFont="1"/>
    <xf numFmtId="4" fontId="14" fillId="0" borderId="4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0" xfId="0" applyNumberFormat="1" applyFont="1"/>
    <xf numFmtId="0" fontId="17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" fillId="0" borderId="0" xfId="0" applyFont="1" applyAlignment="1"/>
    <xf numFmtId="16" fontId="14" fillId="0" borderId="0" xfId="0" quotePrefix="1" applyNumberFormat="1" applyFont="1" applyBorder="1" applyAlignment="1">
      <alignment horizontal="left"/>
    </xf>
    <xf numFmtId="16" fontId="14" fillId="0" borderId="0" xfId="0" applyNumberFormat="1" applyFont="1" applyBorder="1" applyAlignment="1">
      <alignment horizontal="left"/>
    </xf>
    <xf numFmtId="0" fontId="3" fillId="0" borderId="0" xfId="0" quotePrefix="1" applyFont="1" applyBorder="1"/>
    <xf numFmtId="0" fontId="17" fillId="0" borderId="4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/>
    <xf numFmtId="0" fontId="14" fillId="0" borderId="1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" fontId="14" fillId="0" borderId="1" xfId="0" applyNumberFormat="1" applyFont="1" applyBorder="1"/>
    <xf numFmtId="0" fontId="17" fillId="0" borderId="16" xfId="0" applyFont="1" applyBorder="1"/>
    <xf numFmtId="4" fontId="17" fillId="0" borderId="5" xfId="0" applyNumberFormat="1" applyFont="1" applyBorder="1"/>
    <xf numFmtId="0" fontId="14" fillId="0" borderId="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31" fillId="0" borderId="0" xfId="0" applyFont="1" applyBorder="1"/>
    <xf numFmtId="0" fontId="14" fillId="0" borderId="0" xfId="0" applyFont="1" applyAlignment="1">
      <alignment horizontal="center" vertical="top" wrapText="1"/>
    </xf>
    <xf numFmtId="0" fontId="49" fillId="0" borderId="5" xfId="0" applyFont="1" applyBorder="1" applyAlignment="1">
      <alignment vertical="top" wrapText="1"/>
    </xf>
    <xf numFmtId="0" fontId="69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49" fillId="0" borderId="5" xfId="0" applyFont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vertical="top" wrapText="1"/>
    </xf>
    <xf numFmtId="0" fontId="43" fillId="0" borderId="0" xfId="0" applyFont="1"/>
    <xf numFmtId="3" fontId="3" fillId="0" borderId="3" xfId="0" applyNumberFormat="1" applyFont="1" applyFill="1" applyBorder="1" applyAlignment="1">
      <alignment horizontal="center" vertical="top"/>
    </xf>
    <xf numFmtId="0" fontId="71" fillId="0" borderId="3" xfId="0" applyFont="1" applyBorder="1" applyAlignment="1">
      <alignment vertical="top" wrapText="1"/>
    </xf>
    <xf numFmtId="0" fontId="70" fillId="2" borderId="3" xfId="0" applyFont="1" applyFill="1" applyBorder="1" applyAlignment="1">
      <alignment vertical="top" wrapText="1"/>
    </xf>
    <xf numFmtId="0" fontId="70" fillId="0" borderId="3" xfId="0" applyFont="1" applyBorder="1" applyAlignment="1">
      <alignment vertical="top" wrapText="1"/>
    </xf>
    <xf numFmtId="0" fontId="70" fillId="2" borderId="20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70" fillId="0" borderId="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70" fillId="0" borderId="26" xfId="0" applyFont="1" applyBorder="1" applyAlignment="1">
      <alignment vertical="top" wrapText="1"/>
    </xf>
    <xf numFmtId="0" fontId="70" fillId="0" borderId="15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3" fillId="0" borderId="2" xfId="5" applyFont="1" applyBorder="1"/>
    <xf numFmtId="0" fontId="5" fillId="2" borderId="2" xfId="5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71" fillId="2" borderId="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top" wrapText="1" readingOrder="1"/>
    </xf>
    <xf numFmtId="0" fontId="50" fillId="0" borderId="31" xfId="5" applyFont="1" applyFill="1" applyBorder="1" applyAlignment="1">
      <alignment vertical="top" wrapText="1"/>
    </xf>
    <xf numFmtId="0" fontId="30" fillId="0" borderId="31" xfId="5" applyFont="1" applyBorder="1" applyAlignment="1">
      <alignment horizontal="center"/>
    </xf>
    <xf numFmtId="0" fontId="30" fillId="0" borderId="2" xfId="5" applyFont="1" applyBorder="1" applyAlignment="1">
      <alignment horizontal="center"/>
    </xf>
    <xf numFmtId="0" fontId="49" fillId="0" borderId="2" xfId="5" applyFont="1" applyBorder="1"/>
    <xf numFmtId="0" fontId="50" fillId="0" borderId="15" xfId="5" applyFont="1" applyFill="1" applyBorder="1" applyAlignment="1">
      <alignment vertical="top" wrapText="1"/>
    </xf>
    <xf numFmtId="0" fontId="30" fillId="0" borderId="15" xfId="5" applyFont="1" applyBorder="1" applyAlignment="1">
      <alignment horizontal="center"/>
    </xf>
    <xf numFmtId="0" fontId="30" fillId="0" borderId="3" xfId="5" applyFont="1" applyBorder="1" applyAlignment="1">
      <alignment horizontal="center"/>
    </xf>
    <xf numFmtId="0" fontId="70" fillId="0" borderId="3" xfId="0" applyFont="1" applyFill="1" applyBorder="1" applyAlignment="1">
      <alignment vertical="top" wrapText="1" readingOrder="1"/>
    </xf>
    <xf numFmtId="0" fontId="50" fillId="0" borderId="22" xfId="5" applyFont="1" applyFill="1" applyBorder="1" applyAlignment="1">
      <alignment vertical="top" wrapText="1"/>
    </xf>
    <xf numFmtId="0" fontId="50" fillId="0" borderId="30" xfId="5" applyFont="1" applyFill="1" applyBorder="1" applyAlignment="1">
      <alignment vertical="top" wrapText="1"/>
    </xf>
    <xf numFmtId="0" fontId="49" fillId="0" borderId="22" xfId="5" applyFont="1" applyBorder="1"/>
    <xf numFmtId="3" fontId="3" fillId="0" borderId="7" xfId="0" applyNumberFormat="1" applyFont="1" applyBorder="1" applyAlignment="1">
      <alignment horizontal="center" vertical="top"/>
    </xf>
    <xf numFmtId="3" fontId="3" fillId="0" borderId="20" xfId="0" applyNumberFormat="1" applyFont="1" applyBorder="1" applyAlignment="1">
      <alignment horizontal="center" vertical="top"/>
    </xf>
    <xf numFmtId="0" fontId="3" fillId="2" borderId="14" xfId="0" applyFont="1" applyFill="1" applyBorder="1" applyAlignment="1">
      <alignment vertical="top"/>
    </xf>
    <xf numFmtId="0" fontId="3" fillId="0" borderId="23" xfId="0" applyFont="1" applyFill="1" applyBorder="1" applyAlignment="1">
      <alignment horizontal="left" vertical="top" wrapText="1" readingOrder="1"/>
    </xf>
    <xf numFmtId="0" fontId="70" fillId="0" borderId="2" xfId="0" applyFont="1" applyFill="1" applyBorder="1" applyAlignment="1">
      <alignment vertical="top" wrapText="1"/>
    </xf>
    <xf numFmtId="0" fontId="70" fillId="0" borderId="3" xfId="0" applyFont="1" applyFill="1" applyBorder="1" applyAlignment="1">
      <alignment horizontal="left" vertical="top" wrapText="1" readingOrder="1"/>
    </xf>
    <xf numFmtId="0" fontId="70" fillId="0" borderId="7" xfId="0" applyFont="1" applyFill="1" applyBorder="1" applyAlignment="1">
      <alignment vertical="top" wrapText="1"/>
    </xf>
    <xf numFmtId="0" fontId="70" fillId="0" borderId="28" xfId="0" applyFont="1" applyFill="1" applyBorder="1" applyAlignment="1">
      <alignment vertical="top" wrapText="1"/>
    </xf>
    <xf numFmtId="0" fontId="70" fillId="0" borderId="3" xfId="0" applyFont="1" applyFill="1" applyBorder="1" applyAlignment="1">
      <alignment vertical="top" wrapText="1"/>
    </xf>
    <xf numFmtId="0" fontId="70" fillId="2" borderId="3" xfId="0" applyFont="1" applyFill="1" applyBorder="1" applyAlignment="1">
      <alignment horizontal="left" vertical="top" wrapText="1" readingOrder="1"/>
    </xf>
    <xf numFmtId="0" fontId="3" fillId="0" borderId="14" xfId="0" applyFont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70" fillId="2" borderId="7" xfId="0" applyFont="1" applyFill="1" applyBorder="1" applyAlignment="1">
      <alignment horizontal="left" vertical="top" wrapText="1"/>
    </xf>
    <xf numFmtId="0" fontId="70" fillId="2" borderId="3" xfId="0" applyFont="1" applyFill="1" applyBorder="1" applyAlignment="1">
      <alignment horizontal="left" vertical="top" wrapText="1"/>
    </xf>
    <xf numFmtId="0" fontId="70" fillId="2" borderId="2" xfId="0" applyFont="1" applyFill="1" applyBorder="1" applyAlignment="1">
      <alignment horizontal="left" vertical="top" wrapText="1"/>
    </xf>
    <xf numFmtId="3" fontId="3" fillId="0" borderId="7" xfId="0" applyNumberFormat="1" applyFont="1" applyFill="1" applyBorder="1" applyAlignment="1">
      <alignment horizontal="center" vertical="top"/>
    </xf>
    <xf numFmtId="0" fontId="70" fillId="0" borderId="3" xfId="0" applyFont="1" applyBorder="1" applyAlignment="1">
      <alignment horizontal="left" vertical="top" wrapText="1"/>
    </xf>
    <xf numFmtId="0" fontId="71" fillId="0" borderId="3" xfId="0" applyFont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top" wrapText="1"/>
    </xf>
    <xf numFmtId="0" fontId="71" fillId="0" borderId="2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left" vertical="top" wrapText="1"/>
    </xf>
    <xf numFmtId="0" fontId="70" fillId="0" borderId="3" xfId="0" applyFont="1" applyFill="1" applyBorder="1" applyAlignment="1">
      <alignment horizontal="left" vertical="top" wrapText="1"/>
    </xf>
    <xf numFmtId="0" fontId="71" fillId="0" borderId="15" xfId="0" applyFont="1" applyBorder="1" applyAlignment="1">
      <alignment vertical="top" wrapText="1"/>
    </xf>
    <xf numFmtId="1" fontId="3" fillId="0" borderId="20" xfId="0" applyNumberFormat="1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71" fillId="0" borderId="3" xfId="0" applyFont="1" applyFill="1" applyBorder="1" applyAlignment="1">
      <alignment vertical="top" wrapText="1"/>
    </xf>
    <xf numFmtId="4" fontId="3" fillId="0" borderId="2" xfId="5" applyNumberFormat="1" applyFont="1" applyBorder="1"/>
    <xf numFmtId="0" fontId="57" fillId="0" borderId="2" xfId="5" applyFont="1" applyFill="1" applyBorder="1" applyAlignment="1">
      <alignment vertical="top" wrapText="1"/>
    </xf>
    <xf numFmtId="49" fontId="70" fillId="0" borderId="2" xfId="0" applyNumberFormat="1" applyFont="1" applyFill="1" applyBorder="1" applyAlignment="1">
      <alignment vertical="top" wrapText="1"/>
    </xf>
    <xf numFmtId="49" fontId="70" fillId="0" borderId="3" xfId="0" applyNumberFormat="1" applyFont="1" applyFill="1" applyBorder="1" applyAlignment="1">
      <alignment vertical="top" wrapText="1"/>
    </xf>
    <xf numFmtId="1" fontId="3" fillId="0" borderId="7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14" fillId="0" borderId="5" xfId="5" applyFont="1" applyBorder="1"/>
    <xf numFmtId="1" fontId="3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8" xfId="5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0" borderId="4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/>
    </xf>
    <xf numFmtId="0" fontId="5" fillId="0" borderId="8" xfId="0" applyFont="1" applyBorder="1"/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/>
    </xf>
    <xf numFmtId="0" fontId="5" fillId="0" borderId="1" xfId="0" applyFont="1" applyBorder="1"/>
    <xf numFmtId="0" fontId="3" fillId="0" borderId="1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0" xfId="0" applyFont="1" applyBorder="1"/>
    <xf numFmtId="0" fontId="3" fillId="0" borderId="8" xfId="0" applyFont="1" applyBorder="1" applyAlignment="1">
      <alignment vertical="top" wrapText="1"/>
    </xf>
    <xf numFmtId="0" fontId="5" fillId="0" borderId="11" xfId="0" applyFont="1" applyBorder="1"/>
    <xf numFmtId="0" fontId="65" fillId="0" borderId="1" xfId="0" applyFont="1" applyBorder="1" applyAlignment="1">
      <alignment vertical="top" wrapText="1"/>
    </xf>
    <xf numFmtId="0" fontId="73" fillId="0" borderId="2" xfId="0" applyFont="1" applyBorder="1" applyAlignment="1">
      <alignment horizontal="center" vertical="top"/>
    </xf>
    <xf numFmtId="0" fontId="73" fillId="0" borderId="3" xfId="0" applyFont="1" applyBorder="1" applyAlignment="1">
      <alignment horizontal="center" vertical="top"/>
    </xf>
    <xf numFmtId="0" fontId="73" fillId="0" borderId="3" xfId="0" applyFont="1" applyFill="1" applyBorder="1" applyAlignment="1">
      <alignment horizontal="center" vertical="top"/>
    </xf>
    <xf numFmtId="0" fontId="74" fillId="0" borderId="14" xfId="0" applyFont="1" applyFill="1" applyBorder="1" applyAlignment="1">
      <alignment horizontal="left" vertical="top" wrapText="1"/>
    </xf>
    <xf numFmtId="0" fontId="32" fillId="0" borderId="7" xfId="0" applyFont="1" applyFill="1" applyBorder="1" applyAlignment="1">
      <alignment vertical="top" wrapText="1"/>
    </xf>
    <xf numFmtId="0" fontId="75" fillId="0" borderId="6" xfId="0" applyFont="1" applyBorder="1"/>
    <xf numFmtId="0" fontId="75" fillId="0" borderId="16" xfId="0" applyFont="1" applyBorder="1"/>
    <xf numFmtId="0" fontId="14" fillId="0" borderId="23" xfId="0" applyFont="1" applyFill="1" applyBorder="1" applyAlignment="1">
      <alignment vertical="top"/>
    </xf>
    <xf numFmtId="0" fontId="73" fillId="0" borderId="22" xfId="0" applyFont="1" applyFill="1" applyBorder="1" applyAlignment="1">
      <alignment horizontal="center" vertical="top" wrapText="1"/>
    </xf>
    <xf numFmtId="0" fontId="24" fillId="0" borderId="30" xfId="0" applyFont="1" applyFill="1" applyBorder="1"/>
    <xf numFmtId="0" fontId="76" fillId="0" borderId="0" xfId="0" applyFont="1"/>
    <xf numFmtId="0" fontId="3" fillId="0" borderId="3" xfId="5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 readingOrder="1"/>
    </xf>
    <xf numFmtId="0" fontId="77" fillId="0" borderId="2" xfId="0" applyFont="1" applyBorder="1" applyAlignment="1">
      <alignment vertical="top" wrapText="1"/>
    </xf>
    <xf numFmtId="0" fontId="77" fillId="0" borderId="3" xfId="0" applyFont="1" applyBorder="1" applyAlignment="1">
      <alignment vertical="top" wrapText="1"/>
    </xf>
    <xf numFmtId="17" fontId="13" fillId="2" borderId="3" xfId="0" applyNumberFormat="1" applyFont="1" applyFill="1" applyBorder="1" applyAlignment="1">
      <alignment horizontal="left" vertical="top" wrapText="1" readingOrder="1"/>
    </xf>
    <xf numFmtId="0" fontId="76" fillId="0" borderId="0" xfId="0" applyFont="1" applyBorder="1"/>
    <xf numFmtId="0" fontId="76" fillId="0" borderId="0" xfId="0" applyFont="1" applyAlignment="1">
      <alignment horizontal="center"/>
    </xf>
    <xf numFmtId="0" fontId="76" fillId="0" borderId="0" xfId="0" applyFont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3" fillId="0" borderId="4" xfId="0" applyFont="1" applyBorder="1"/>
    <xf numFmtId="0" fontId="14" fillId="0" borderId="4" xfId="0" applyFont="1" applyBorder="1"/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18" fillId="0" borderId="12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/>
    </xf>
    <xf numFmtId="0" fontId="14" fillId="0" borderId="1" xfId="0" applyFont="1" applyBorder="1"/>
    <xf numFmtId="0" fontId="32" fillId="0" borderId="3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/>
    </xf>
    <xf numFmtId="0" fontId="14" fillId="0" borderId="23" xfId="0" applyFont="1" applyBorder="1"/>
    <xf numFmtId="0" fontId="76" fillId="0" borderId="0" xfId="0" applyFont="1" applyFill="1" applyBorder="1" applyAlignment="1">
      <alignment horizontal="left" vertical="top" wrapText="1"/>
    </xf>
    <xf numFmtId="3" fontId="32" fillId="0" borderId="7" xfId="0" applyNumberFormat="1" applyFont="1" applyBorder="1" applyAlignment="1">
      <alignment horizontal="center" vertical="top"/>
    </xf>
    <xf numFmtId="0" fontId="3" fillId="0" borderId="25" xfId="0" applyFont="1" applyFill="1" applyBorder="1" applyAlignment="1">
      <alignment horizontal="left" vertical="top" wrapText="1"/>
    </xf>
    <xf numFmtId="0" fontId="32" fillId="0" borderId="3" xfId="5" applyFont="1" applyFill="1" applyBorder="1" applyAlignment="1">
      <alignment horizontal="center" vertical="top" wrapText="1"/>
    </xf>
    <xf numFmtId="3" fontId="32" fillId="0" borderId="3" xfId="0" applyNumberFormat="1" applyFont="1" applyBorder="1" applyAlignment="1">
      <alignment horizontal="center" vertical="top"/>
    </xf>
    <xf numFmtId="0" fontId="32" fillId="0" borderId="3" xfId="0" applyFont="1" applyBorder="1" applyAlignment="1">
      <alignment horizontal="center"/>
    </xf>
    <xf numFmtId="0" fontId="3" fillId="0" borderId="7" xfId="0" applyFont="1" applyBorder="1"/>
    <xf numFmtId="0" fontId="3" fillId="0" borderId="20" xfId="5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vertical="top"/>
    </xf>
    <xf numFmtId="0" fontId="5" fillId="0" borderId="4" xfId="5" applyFont="1" applyBorder="1" applyAlignment="1">
      <alignment horizontal="center"/>
    </xf>
    <xf numFmtId="0" fontId="5" fillId="0" borderId="8" xfId="5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" fontId="5" fillId="0" borderId="7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0" fontId="80" fillId="0" borderId="0" xfId="0" applyFont="1" applyBorder="1" applyAlignment="1">
      <alignment vertical="top" wrapText="1"/>
    </xf>
    <xf numFmtId="0" fontId="57" fillId="0" borderId="20" xfId="5" applyFont="1" applyBorder="1"/>
    <xf numFmtId="0" fontId="17" fillId="0" borderId="20" xfId="0" applyFont="1" applyFill="1" applyBorder="1" applyAlignment="1">
      <alignment vertical="top"/>
    </xf>
    <xf numFmtId="0" fontId="21" fillId="0" borderId="3" xfId="21" applyFont="1" applyFill="1" applyBorder="1" applyAlignment="1">
      <alignment vertical="top" wrapText="1"/>
    </xf>
    <xf numFmtId="0" fontId="21" fillId="2" borderId="3" xfId="0" applyFont="1" applyFill="1" applyBorder="1" applyAlignment="1">
      <alignment vertical="top"/>
    </xf>
    <xf numFmtId="0" fontId="21" fillId="2" borderId="3" xfId="0" applyFont="1" applyFill="1" applyBorder="1" applyAlignment="1">
      <alignment horizontal="left" vertical="top" wrapText="1" readingOrder="1"/>
    </xf>
    <xf numFmtId="0" fontId="21" fillId="2" borderId="3" xfId="0" applyFont="1" applyFill="1" applyBorder="1"/>
    <xf numFmtId="0" fontId="21" fillId="2" borderId="3" xfId="0" applyFont="1" applyFill="1" applyBorder="1" applyAlignment="1">
      <alignment horizontal="center"/>
    </xf>
    <xf numFmtId="0" fontId="3" fillId="2" borderId="3" xfId="5" applyFont="1" applyFill="1" applyBorder="1"/>
    <xf numFmtId="0" fontId="49" fillId="0" borderId="23" xfId="0" applyFont="1" applyBorder="1"/>
    <xf numFmtId="0" fontId="49" fillId="0" borderId="3" xfId="0" applyFont="1" applyFill="1" applyBorder="1" applyAlignment="1">
      <alignment horizontal="left" vertical="top" wrapText="1" readingOrder="1"/>
    </xf>
    <xf numFmtId="17" fontId="49" fillId="0" borderId="3" xfId="0" applyNumberFormat="1" applyFont="1" applyBorder="1" applyAlignment="1">
      <alignment horizontal="center"/>
    </xf>
    <xf numFmtId="0" fontId="21" fillId="2" borderId="14" xfId="0" applyFont="1" applyFill="1" applyBorder="1" applyAlignment="1">
      <alignment vertical="top" wrapText="1"/>
    </xf>
    <xf numFmtId="0" fontId="81" fillId="0" borderId="23" xfId="0" applyFont="1" applyBorder="1" applyAlignment="1">
      <alignment horizontal="center"/>
    </xf>
    <xf numFmtId="0" fontId="3" fillId="0" borderId="3" xfId="5" applyFont="1" applyFill="1" applyBorder="1"/>
    <xf numFmtId="0" fontId="21" fillId="0" borderId="20" xfId="0" applyFont="1" applyFill="1" applyBorder="1" applyAlignment="1">
      <alignment horizontal="left" vertical="top" wrapText="1" readingOrder="1"/>
    </xf>
    <xf numFmtId="0" fontId="21" fillId="2" borderId="3" xfId="0" applyFont="1" applyFill="1" applyBorder="1" applyAlignment="1">
      <alignment vertical="top" wrapText="1"/>
    </xf>
    <xf numFmtId="0" fontId="3" fillId="2" borderId="0" xfId="5" applyFont="1" applyFill="1"/>
    <xf numFmtId="0" fontId="3" fillId="2" borderId="20" xfId="5" applyFont="1" applyFill="1" applyBorder="1"/>
    <xf numFmtId="0" fontId="49" fillId="0" borderId="3" xfId="0" applyFont="1" applyBorder="1" applyAlignment="1">
      <alignment vertical="top" wrapText="1"/>
    </xf>
    <xf numFmtId="0" fontId="49" fillId="0" borderId="3" xfId="0" applyFont="1" applyBorder="1" applyAlignment="1">
      <alignment horizontal="center" vertical="top" wrapText="1"/>
    </xf>
    <xf numFmtId="0" fontId="49" fillId="2" borderId="3" xfId="0" applyFont="1" applyFill="1" applyBorder="1"/>
    <xf numFmtId="0" fontId="21" fillId="2" borderId="0" xfId="0" applyFont="1" applyFill="1"/>
    <xf numFmtId="17" fontId="21" fillId="2" borderId="3" xfId="0" applyNumberFormat="1" applyFont="1" applyFill="1" applyBorder="1" applyAlignment="1">
      <alignment wrapText="1"/>
    </xf>
    <xf numFmtId="0" fontId="21" fillId="2" borderId="23" xfId="0" applyFont="1" applyFill="1" applyBorder="1"/>
    <xf numFmtId="0" fontId="21" fillId="2" borderId="3" xfId="0" applyFont="1" applyFill="1" applyBorder="1" applyAlignment="1">
      <alignment wrapText="1"/>
    </xf>
    <xf numFmtId="0" fontId="21" fillId="2" borderId="26" xfId="0" applyFont="1" applyFill="1" applyBorder="1"/>
    <xf numFmtId="0" fontId="21" fillId="2" borderId="7" xfId="0" applyFont="1" applyFill="1" applyBorder="1" applyAlignment="1">
      <alignment wrapText="1"/>
    </xf>
    <xf numFmtId="1" fontId="21" fillId="2" borderId="3" xfId="0" applyNumberFormat="1" applyFont="1" applyFill="1" applyBorder="1" applyAlignment="1">
      <alignment horizontal="center" vertical="top" wrapText="1"/>
    </xf>
    <xf numFmtId="0" fontId="21" fillId="2" borderId="7" xfId="5" applyFont="1" applyFill="1" applyBorder="1" applyAlignment="1">
      <alignment vertical="top" wrapText="1"/>
    </xf>
    <xf numFmtId="0" fontId="21" fillId="2" borderId="3" xfId="5" applyFont="1" applyFill="1" applyBorder="1" applyAlignment="1">
      <alignment vertical="top" wrapText="1"/>
    </xf>
    <xf numFmtId="0" fontId="48" fillId="2" borderId="3" xfId="5" applyFont="1" applyFill="1" applyBorder="1" applyAlignment="1">
      <alignment horizontal="left" vertical="top" wrapText="1" readingOrder="1"/>
    </xf>
    <xf numFmtId="0" fontId="21" fillId="2" borderId="3" xfId="5" applyFont="1" applyFill="1" applyBorder="1"/>
    <xf numFmtId="0" fontId="21" fillId="2" borderId="23" xfId="0" applyFont="1" applyFill="1" applyBorder="1" applyAlignment="1">
      <alignment horizontal="center" vertical="top" wrapText="1"/>
    </xf>
    <xf numFmtId="0" fontId="82" fillId="2" borderId="3" xfId="0" applyFont="1" applyFill="1" applyBorder="1" applyAlignment="1">
      <alignment vertical="top" wrapText="1"/>
    </xf>
    <xf numFmtId="0" fontId="49" fillId="0" borderId="3" xfId="0" applyFont="1" applyBorder="1" applyAlignment="1">
      <alignment horizontal="left"/>
    </xf>
    <xf numFmtId="0" fontId="49" fillId="0" borderId="3" xfId="0" applyFont="1" applyBorder="1"/>
    <xf numFmtId="1" fontId="21" fillId="0" borderId="3" xfId="5" applyNumberFormat="1" applyFont="1" applyFill="1" applyBorder="1" applyAlignment="1">
      <alignment horizontal="center" vertical="top"/>
    </xf>
    <xf numFmtId="0" fontId="49" fillId="0" borderId="23" xfId="0" applyFont="1" applyFill="1" applyBorder="1" applyAlignment="1">
      <alignment horizontal="center" vertical="top"/>
    </xf>
    <xf numFmtId="1" fontId="21" fillId="0" borderId="20" xfId="5" applyNumberFormat="1" applyFont="1" applyFill="1" applyBorder="1" applyAlignment="1">
      <alignment horizontal="center" vertical="top"/>
    </xf>
    <xf numFmtId="0" fontId="49" fillId="0" borderId="32" xfId="0" applyFont="1" applyFill="1" applyBorder="1" applyAlignment="1">
      <alignment horizontal="center" vertical="top"/>
    </xf>
    <xf numFmtId="0" fontId="49" fillId="2" borderId="23" xfId="0" applyFont="1" applyFill="1" applyBorder="1" applyAlignment="1">
      <alignment horizontal="center" vertical="top"/>
    </xf>
    <xf numFmtId="1" fontId="21" fillId="2" borderId="20" xfId="0" applyNumberFormat="1" applyFont="1" applyFill="1" applyBorder="1" applyAlignment="1">
      <alignment horizontal="center" vertical="top" wrapText="1"/>
    </xf>
    <xf numFmtId="0" fontId="21" fillId="2" borderId="24" xfId="0" applyFont="1" applyFill="1" applyBorder="1" applyAlignment="1">
      <alignment vertical="top" wrapText="1"/>
    </xf>
    <xf numFmtId="0" fontId="21" fillId="2" borderId="20" xfId="5" applyFont="1" applyFill="1" applyBorder="1"/>
    <xf numFmtId="0" fontId="21" fillId="2" borderId="20" xfId="5" applyFont="1" applyFill="1" applyBorder="1" applyAlignment="1">
      <alignment horizontal="right"/>
    </xf>
    <xf numFmtId="0" fontId="50" fillId="2" borderId="3" xfId="5" applyFont="1" applyFill="1" applyBorder="1" applyAlignment="1">
      <alignment vertical="top" wrapText="1"/>
    </xf>
    <xf numFmtId="4" fontId="21" fillId="0" borderId="3" xfId="21" applyNumberFormat="1" applyFont="1" applyFill="1" applyBorder="1" applyAlignment="1">
      <alignment horizontal="left" vertical="top" wrapText="1" readingOrder="1"/>
    </xf>
    <xf numFmtId="4" fontId="21" fillId="0" borderId="7" xfId="5" applyNumberFormat="1" applyFont="1" applyBorder="1"/>
    <xf numFmtId="4" fontId="21" fillId="2" borderId="3" xfId="21" applyNumberFormat="1" applyFont="1" applyFill="1" applyBorder="1" applyAlignment="1">
      <alignment horizontal="right" vertical="top" wrapText="1" readingOrder="1"/>
    </xf>
    <xf numFmtId="4" fontId="21" fillId="0" borderId="7" xfId="5" applyNumberFormat="1" applyFont="1" applyBorder="1" applyAlignment="1">
      <alignment horizontal="right"/>
    </xf>
    <xf numFmtId="4" fontId="21" fillId="0" borderId="7" xfId="2" applyNumberFormat="1" applyFont="1" applyBorder="1" applyAlignment="1">
      <alignment horizontal="right"/>
    </xf>
    <xf numFmtId="4" fontId="21" fillId="2" borderId="7" xfId="5" applyNumberFormat="1" applyFont="1" applyFill="1" applyBorder="1" applyAlignment="1">
      <alignment horizontal="right"/>
    </xf>
    <xf numFmtId="4" fontId="49" fillId="0" borderId="3" xfId="0" applyNumberFormat="1" applyFont="1" applyBorder="1" applyAlignment="1">
      <alignment horizontal="right" vertical="top"/>
    </xf>
    <xf numFmtId="4" fontId="21" fillId="2" borderId="3" xfId="2" applyNumberFormat="1" applyFont="1" applyFill="1" applyBorder="1" applyAlignment="1">
      <alignment horizontal="right" vertical="top" wrapText="1"/>
    </xf>
    <xf numFmtId="4" fontId="41" fillId="2" borderId="3" xfId="0" applyNumberFormat="1" applyFont="1" applyFill="1" applyBorder="1" applyAlignment="1">
      <alignment horizontal="right"/>
    </xf>
    <xf numFmtId="4" fontId="21" fillId="2" borderId="3" xfId="0" applyNumberFormat="1" applyFont="1" applyFill="1" applyBorder="1" applyAlignment="1">
      <alignment horizontal="right"/>
    </xf>
    <xf numFmtId="4" fontId="21" fillId="0" borderId="3" xfId="5" applyNumberFormat="1" applyFont="1" applyBorder="1" applyAlignment="1">
      <alignment horizontal="right"/>
    </xf>
    <xf numFmtId="4" fontId="21" fillId="0" borderId="0" xfId="5" applyNumberFormat="1" applyFont="1" applyAlignment="1">
      <alignment horizontal="right"/>
    </xf>
    <xf numFmtId="4" fontId="21" fillId="2" borderId="3" xfId="5" applyNumberFormat="1" applyFont="1" applyFill="1" applyBorder="1" applyAlignment="1">
      <alignment horizontal="right" vertical="top" wrapText="1"/>
    </xf>
    <xf numFmtId="4" fontId="21" fillId="2" borderId="0" xfId="2" applyNumberFormat="1" applyFont="1" applyFill="1" applyAlignment="1">
      <alignment horizontal="right"/>
    </xf>
    <xf numFmtId="4" fontId="21" fillId="2" borderId="3" xfId="5" applyNumberFormat="1" applyFont="1" applyFill="1" applyBorder="1" applyAlignment="1">
      <alignment horizontal="right"/>
    </xf>
    <xf numFmtId="4" fontId="49" fillId="2" borderId="3" xfId="0" applyNumberFormat="1" applyFont="1" applyFill="1" applyBorder="1" applyAlignment="1">
      <alignment horizontal="right" vertical="top"/>
    </xf>
    <xf numFmtId="4" fontId="21" fillId="2" borderId="0" xfId="5" applyNumberFormat="1" applyFont="1" applyFill="1" applyBorder="1" applyAlignment="1">
      <alignment horizontal="right"/>
    </xf>
    <xf numFmtId="4" fontId="21" fillId="0" borderId="3" xfId="2" applyNumberFormat="1" applyFont="1" applyFill="1" applyBorder="1" applyAlignment="1">
      <alignment horizontal="right" vertical="top"/>
    </xf>
    <xf numFmtId="4" fontId="49" fillId="0" borderId="3" xfId="0" applyNumberFormat="1" applyFont="1" applyFill="1" applyBorder="1" applyAlignment="1">
      <alignment horizontal="right" vertical="top"/>
    </xf>
    <xf numFmtId="4" fontId="49" fillId="0" borderId="32" xfId="0" applyNumberFormat="1" applyFont="1" applyFill="1" applyBorder="1" applyAlignment="1">
      <alignment horizontal="right" vertical="top"/>
    </xf>
    <xf numFmtId="4" fontId="49" fillId="0" borderId="20" xfId="0" applyNumberFormat="1" applyFont="1" applyFill="1" applyBorder="1" applyAlignment="1">
      <alignment horizontal="right" vertical="top"/>
    </xf>
    <xf numFmtId="4" fontId="21" fillId="0" borderId="20" xfId="5" applyNumberFormat="1" applyFont="1" applyFill="1" applyBorder="1" applyAlignment="1">
      <alignment horizontal="right" vertical="top"/>
    </xf>
    <xf numFmtId="4" fontId="41" fillId="2" borderId="23" xfId="2" applyNumberFormat="1" applyFont="1" applyFill="1" applyBorder="1" applyAlignment="1">
      <alignment horizontal="right" vertical="top"/>
    </xf>
    <xf numFmtId="4" fontId="21" fillId="2" borderId="0" xfId="5" applyNumberFormat="1" applyFont="1" applyFill="1" applyAlignment="1">
      <alignment horizontal="right"/>
    </xf>
    <xf numFmtId="4" fontId="21" fillId="2" borderId="3" xfId="0" applyNumberFormat="1" applyFont="1" applyFill="1" applyBorder="1" applyAlignment="1">
      <alignment horizontal="right" vertical="top" wrapText="1" readingOrder="1"/>
    </xf>
    <xf numFmtId="4" fontId="49" fillId="2" borderId="23" xfId="0" applyNumberFormat="1" applyFont="1" applyFill="1" applyBorder="1" applyAlignment="1">
      <alignment horizontal="right" vertical="top"/>
    </xf>
    <xf numFmtId="0" fontId="21" fillId="2" borderId="0" xfId="0" applyFont="1" applyFill="1" applyAlignment="1">
      <alignment vertical="top"/>
    </xf>
    <xf numFmtId="17" fontId="21" fillId="2" borderId="3" xfId="0" applyNumberFormat="1" applyFont="1" applyFill="1" applyBorder="1" applyAlignment="1">
      <alignment vertical="top" wrapText="1"/>
    </xf>
    <xf numFmtId="4" fontId="21" fillId="2" borderId="0" xfId="0" applyNumberFormat="1" applyFont="1" applyFill="1" applyAlignment="1">
      <alignment horizontal="right" vertical="top"/>
    </xf>
    <xf numFmtId="4" fontId="21" fillId="2" borderId="3" xfId="0" applyNumberFormat="1" applyFont="1" applyFill="1" applyBorder="1" applyAlignment="1">
      <alignment horizontal="right" vertical="top"/>
    </xf>
    <xf numFmtId="4" fontId="21" fillId="0" borderId="3" xfId="5" applyNumberFormat="1" applyFont="1" applyBorder="1" applyAlignment="1">
      <alignment horizontal="right" vertical="top"/>
    </xf>
    <xf numFmtId="0" fontId="3" fillId="0" borderId="3" xfId="5" applyFont="1" applyBorder="1" applyAlignment="1">
      <alignment vertical="top"/>
    </xf>
    <xf numFmtId="0" fontId="21" fillId="0" borderId="3" xfId="0" applyFont="1" applyFill="1" applyBorder="1" applyAlignment="1">
      <alignment vertical="top"/>
    </xf>
    <xf numFmtId="0" fontId="21" fillId="0" borderId="14" xfId="0" applyFont="1" applyFill="1" applyBorder="1" applyAlignment="1">
      <alignment vertical="top"/>
    </xf>
    <xf numFmtId="0" fontId="21" fillId="0" borderId="14" xfId="21" applyFont="1" applyFill="1" applyBorder="1" applyAlignment="1">
      <alignment vertical="top" wrapText="1"/>
    </xf>
    <xf numFmtId="0" fontId="71" fillId="2" borderId="2" xfId="0" applyFont="1" applyFill="1" applyBorder="1" applyAlignment="1">
      <alignment vertical="top" wrapText="1"/>
    </xf>
    <xf numFmtId="1" fontId="65" fillId="0" borderId="3" xfId="0" applyNumberFormat="1" applyFont="1" applyFill="1" applyBorder="1" applyAlignment="1">
      <alignment horizontal="center" vertical="top"/>
    </xf>
    <xf numFmtId="1" fontId="65" fillId="0" borderId="3" xfId="0" applyNumberFormat="1" applyFont="1" applyFill="1" applyBorder="1" applyAlignment="1">
      <alignment horizontal="center" vertical="top" wrapText="1"/>
    </xf>
    <xf numFmtId="1" fontId="71" fillId="2" borderId="3" xfId="0" applyNumberFormat="1" applyFont="1" applyFill="1" applyBorder="1" applyAlignment="1">
      <alignment horizontal="left" vertical="top" wrapText="1"/>
    </xf>
    <xf numFmtId="4" fontId="49" fillId="0" borderId="2" xfId="5" applyNumberFormat="1" applyFont="1" applyBorder="1" applyAlignment="1">
      <alignment horizontal="right"/>
    </xf>
    <xf numFmtId="4" fontId="50" fillId="0" borderId="3" xfId="5" applyNumberFormat="1" applyFont="1" applyFill="1" applyBorder="1" applyAlignment="1">
      <alignment horizontal="right" vertical="top" wrapText="1"/>
    </xf>
    <xf numFmtId="4" fontId="49" fillId="0" borderId="3" xfId="5" applyNumberFormat="1" applyFont="1" applyBorder="1" applyAlignment="1">
      <alignment horizontal="right" vertical="center"/>
    </xf>
    <xf numFmtId="4" fontId="49" fillId="0" borderId="3" xfId="5" applyNumberFormat="1" applyFont="1" applyBorder="1" applyAlignment="1">
      <alignment horizontal="right"/>
    </xf>
    <xf numFmtId="4" fontId="41" fillId="0" borderId="3" xfId="2" applyNumberFormat="1" applyFont="1" applyBorder="1" applyAlignment="1">
      <alignment horizontal="right" vertical="center"/>
    </xf>
    <xf numFmtId="4" fontId="21" fillId="0" borderId="3" xfId="0" applyNumberFormat="1" applyFont="1" applyBorder="1" applyAlignment="1">
      <alignment horizontal="right" vertical="center"/>
    </xf>
    <xf numFmtId="4" fontId="41" fillId="2" borderId="3" xfId="0" applyNumberFormat="1" applyFont="1" applyFill="1" applyBorder="1" applyAlignment="1">
      <alignment horizontal="right" vertical="center"/>
    </xf>
    <xf numFmtId="4" fontId="21" fillId="0" borderId="3" xfId="2" applyNumberFormat="1" applyFont="1" applyBorder="1" applyAlignment="1">
      <alignment horizontal="right" vertical="center"/>
    </xf>
    <xf numFmtId="4" fontId="21" fillId="0" borderId="3" xfId="0" applyNumberFormat="1" applyFont="1" applyBorder="1" applyAlignment="1">
      <alignment horizontal="right"/>
    </xf>
    <xf numFmtId="43" fontId="50" fillId="0" borderId="5" xfId="5" applyNumberFormat="1" applyFont="1" applyBorder="1" applyAlignment="1">
      <alignment horizontal="right"/>
    </xf>
    <xf numFmtId="43" fontId="28" fillId="0" borderId="5" xfId="5" applyNumberFormat="1" applyFont="1" applyBorder="1" applyAlignment="1">
      <alignment horizontal="right"/>
    </xf>
    <xf numFmtId="43" fontId="83" fillId="0" borderId="5" xfId="5" applyNumberFormat="1" applyFont="1" applyBorder="1" applyAlignment="1">
      <alignment horizontal="right"/>
    </xf>
    <xf numFmtId="0" fontId="49" fillId="0" borderId="2" xfId="5" applyFont="1" applyBorder="1" applyAlignment="1">
      <alignment vertical="top"/>
    </xf>
    <xf numFmtId="3" fontId="3" fillId="3" borderId="3" xfId="0" applyNumberFormat="1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left" vertical="top" wrapText="1" readingOrder="1"/>
    </xf>
    <xf numFmtId="0" fontId="50" fillId="3" borderId="3" xfId="5" applyFont="1" applyFill="1" applyBorder="1" applyAlignment="1">
      <alignment vertical="top" wrapText="1"/>
    </xf>
    <xf numFmtId="0" fontId="50" fillId="3" borderId="15" xfId="5" applyFont="1" applyFill="1" applyBorder="1" applyAlignment="1">
      <alignment vertical="top" wrapText="1"/>
    </xf>
    <xf numFmtId="0" fontId="49" fillId="3" borderId="3" xfId="5" applyFont="1" applyFill="1" applyBorder="1"/>
    <xf numFmtId="0" fontId="21" fillId="2" borderId="3" xfId="5" applyFont="1" applyFill="1" applyBorder="1" applyAlignment="1">
      <alignment horizontal="left" vertical="top" wrapText="1" readingOrder="1"/>
    </xf>
    <xf numFmtId="0" fontId="21" fillId="2" borderId="3" xfId="5" applyFont="1" applyFill="1" applyBorder="1" applyAlignment="1">
      <alignment horizontal="center" vertical="center" wrapText="1"/>
    </xf>
    <xf numFmtId="0" fontId="51" fillId="2" borderId="3" xfId="5" applyFont="1" applyFill="1" applyBorder="1" applyAlignment="1">
      <alignment vertical="top" wrapText="1"/>
    </xf>
    <xf numFmtId="0" fontId="50" fillId="2" borderId="3" xfId="5" applyFont="1" applyFill="1" applyBorder="1" applyAlignment="1">
      <alignment horizontal="center" vertical="center" wrapText="1"/>
    </xf>
    <xf numFmtId="0" fontId="21" fillId="2" borderId="3" xfId="5" applyFont="1" applyFill="1" applyBorder="1" applyAlignment="1">
      <alignment vertical="top"/>
    </xf>
    <xf numFmtId="17" fontId="21" fillId="2" borderId="3" xfId="5" applyNumberFormat="1" applyFont="1" applyFill="1" applyBorder="1" applyAlignment="1">
      <alignment horizontal="center" vertical="center" wrapText="1"/>
    </xf>
    <xf numFmtId="4" fontId="21" fillId="2" borderId="3" xfId="5" applyNumberFormat="1" applyFont="1" applyFill="1" applyBorder="1"/>
    <xf numFmtId="0" fontId="41" fillId="2" borderId="3" xfId="5" applyFont="1" applyFill="1" applyBorder="1"/>
    <xf numFmtId="0" fontId="21" fillId="2" borderId="14" xfId="5" applyFont="1" applyFill="1" applyBorder="1" applyAlignment="1">
      <alignment vertical="top"/>
    </xf>
    <xf numFmtId="0" fontId="84" fillId="2" borderId="3" xfId="5" applyFont="1" applyFill="1" applyBorder="1" applyAlignment="1">
      <alignment horizontal="left" vertical="top" wrapText="1" readingOrder="1"/>
    </xf>
    <xf numFmtId="0" fontId="21" fillId="0" borderId="3" xfId="5" applyFont="1" applyBorder="1" applyAlignment="1">
      <alignment horizontal="center" vertical="center" wrapText="1"/>
    </xf>
    <xf numFmtId="0" fontId="41" fillId="0" borderId="3" xfId="5" applyFont="1" applyBorder="1"/>
    <xf numFmtId="0" fontId="84" fillId="0" borderId="3" xfId="5" applyFont="1" applyFill="1" applyBorder="1" applyAlignment="1">
      <alignment horizontal="left" vertical="top" wrapText="1" readingOrder="1"/>
    </xf>
    <xf numFmtId="0" fontId="21" fillId="3" borderId="14" xfId="0" applyFont="1" applyFill="1" applyBorder="1" applyAlignment="1">
      <alignment horizontal="left" vertical="top" wrapText="1" readingOrder="1"/>
    </xf>
    <xf numFmtId="4" fontId="50" fillId="2" borderId="3" xfId="5" applyNumberFormat="1" applyFont="1" applyFill="1" applyBorder="1" applyAlignment="1">
      <alignment horizontal="right" vertical="top" wrapText="1"/>
    </xf>
    <xf numFmtId="4" fontId="41" fillId="0" borderId="3" xfId="5" applyNumberFormat="1" applyFont="1" applyBorder="1" applyAlignment="1">
      <alignment horizontal="right"/>
    </xf>
    <xf numFmtId="0" fontId="21" fillId="0" borderId="3" xfId="5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84" fillId="0" borderId="3" xfId="5" applyFont="1" applyFill="1" applyBorder="1" applyAlignment="1">
      <alignment vertical="top" wrapText="1"/>
    </xf>
    <xf numFmtId="0" fontId="21" fillId="0" borderId="3" xfId="5" applyFont="1" applyFill="1" applyBorder="1" applyAlignment="1">
      <alignment horizontal="center" vertical="center" wrapText="1"/>
    </xf>
    <xf numFmtId="0" fontId="21" fillId="0" borderId="3" xfId="5" applyFont="1" applyFill="1" applyBorder="1" applyAlignment="1">
      <alignment horizontal="center" vertical="center"/>
    </xf>
    <xf numFmtId="0" fontId="21" fillId="0" borderId="14" xfId="5" applyFont="1" applyFill="1" applyBorder="1" applyAlignment="1">
      <alignment horizontal="left" vertical="top" wrapText="1" readingOrder="1"/>
    </xf>
    <xf numFmtId="4" fontId="21" fillId="0" borderId="3" xfId="5" applyNumberFormat="1" applyFont="1" applyFill="1" applyBorder="1" applyAlignment="1">
      <alignment horizontal="right"/>
    </xf>
    <xf numFmtId="0" fontId="21" fillId="2" borderId="23" xfId="5" applyFont="1" applyFill="1" applyBorder="1" applyAlignment="1">
      <alignment horizontal="left" vertical="top" wrapText="1" readingOrder="1"/>
    </xf>
    <xf numFmtId="0" fontId="21" fillId="2" borderId="23" xfId="0" applyFont="1" applyFill="1" applyBorder="1" applyAlignment="1">
      <alignment horizontal="left" vertical="top" wrapText="1" readingOrder="1"/>
    </xf>
    <xf numFmtId="0" fontId="21" fillId="2" borderId="14" xfId="5" applyFont="1" applyFill="1" applyBorder="1" applyAlignment="1">
      <alignment horizontal="left" vertical="top" wrapText="1" readingOrder="1"/>
    </xf>
    <xf numFmtId="0" fontId="54" fillId="0" borderId="3" xfId="5" applyFont="1" applyFill="1" applyBorder="1" applyAlignment="1">
      <alignment horizontal="left" vertical="top" wrapText="1" readingOrder="1"/>
    </xf>
    <xf numFmtId="0" fontId="70" fillId="3" borderId="7" xfId="0" applyFont="1" applyFill="1" applyBorder="1" applyAlignment="1">
      <alignment vertical="top" wrapText="1"/>
    </xf>
    <xf numFmtId="0" fontId="3" fillId="3" borderId="7" xfId="5" applyFont="1" applyFill="1" applyBorder="1"/>
    <xf numFmtId="0" fontId="70" fillId="3" borderId="15" xfId="0" applyFont="1" applyFill="1" applyBorder="1" applyAlignment="1">
      <alignment vertical="top" wrapText="1"/>
    </xf>
    <xf numFmtId="0" fontId="21" fillId="3" borderId="3" xfId="5" applyFont="1" applyFill="1" applyBorder="1"/>
    <xf numFmtId="4" fontId="21" fillId="3" borderId="3" xfId="5" applyNumberFormat="1" applyFont="1" applyFill="1" applyBorder="1" applyAlignment="1">
      <alignment horizontal="right"/>
    </xf>
    <xf numFmtId="0" fontId="49" fillId="2" borderId="14" xfId="5" applyFont="1" applyFill="1" applyBorder="1" applyAlignment="1">
      <alignment vertical="top" wrapText="1"/>
    </xf>
    <xf numFmtId="0" fontId="21" fillId="2" borderId="14" xfId="5" applyFont="1" applyFill="1" applyBorder="1" applyAlignment="1">
      <alignment vertical="top" wrapText="1"/>
    </xf>
    <xf numFmtId="0" fontId="21" fillId="2" borderId="3" xfId="5" applyFont="1" applyFill="1" applyBorder="1" applyAlignment="1">
      <alignment horizontal="left" vertical="top" wrapText="1"/>
    </xf>
    <xf numFmtId="0" fontId="85" fillId="2" borderId="14" xfId="5" applyFont="1" applyFill="1" applyBorder="1" applyAlignment="1">
      <alignment vertical="top" wrapText="1"/>
    </xf>
    <xf numFmtId="0" fontId="21" fillId="0" borderId="22" xfId="5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1" fillId="0" borderId="3" xfId="0" applyFont="1" applyBorder="1" applyAlignment="1">
      <alignment vertical="top" wrapText="1"/>
    </xf>
    <xf numFmtId="49" fontId="21" fillId="2" borderId="3" xfId="0" applyNumberFormat="1" applyFont="1" applyFill="1" applyBorder="1" applyAlignment="1">
      <alignment horizontal="center" vertical="top" wrapText="1"/>
    </xf>
    <xf numFmtId="49" fontId="86" fillId="2" borderId="3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17" fontId="3" fillId="0" borderId="3" xfId="5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 readingOrder="1"/>
    </xf>
    <xf numFmtId="49" fontId="21" fillId="0" borderId="3" xfId="5" applyNumberFormat="1" applyFont="1" applyBorder="1" applyAlignment="1">
      <alignment horizontal="center"/>
    </xf>
    <xf numFmtId="0" fontId="70" fillId="0" borderId="23" xfId="0" applyFont="1" applyFill="1" applyBorder="1" applyAlignment="1">
      <alignment horizontal="left" vertical="top" wrapText="1" readingOrder="1"/>
    </xf>
    <xf numFmtId="0" fontId="48" fillId="0" borderId="22" xfId="5" applyFont="1" applyFill="1" applyBorder="1" applyAlignment="1">
      <alignment horizontal="left" vertical="top" wrapText="1" readingOrder="1"/>
    </xf>
    <xf numFmtId="4" fontId="21" fillId="0" borderId="3" xfId="0" applyNumberFormat="1" applyFont="1" applyFill="1" applyBorder="1" applyAlignment="1">
      <alignment horizontal="right" vertical="top"/>
    </xf>
    <xf numFmtId="4" fontId="50" fillId="0" borderId="2" xfId="5" applyNumberFormat="1" applyFont="1" applyFill="1" applyBorder="1" applyAlignment="1">
      <alignment horizontal="right" vertical="top" wrapText="1"/>
    </xf>
    <xf numFmtId="4" fontId="21" fillId="0" borderId="3" xfId="2" applyNumberFormat="1" applyFont="1" applyFill="1" applyBorder="1" applyAlignment="1">
      <alignment horizontal="right" vertical="top" wrapText="1"/>
    </xf>
    <xf numFmtId="4" fontId="44" fillId="0" borderId="3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vertical="top" wrapText="1"/>
    </xf>
    <xf numFmtId="0" fontId="21" fillId="0" borderId="3" xfId="0" applyFont="1" applyFill="1" applyBorder="1" applyAlignment="1">
      <alignment horizontal="center" vertical="top" wrapText="1"/>
    </xf>
    <xf numFmtId="49" fontId="21" fillId="0" borderId="3" xfId="5" applyNumberFormat="1" applyFont="1" applyFill="1" applyBorder="1" applyAlignment="1">
      <alignment horizontal="center" vertical="top"/>
    </xf>
    <xf numFmtId="0" fontId="21" fillId="0" borderId="3" xfId="5" applyFont="1" applyBorder="1" applyAlignment="1">
      <alignment horizontal="center" vertical="top" wrapText="1"/>
    </xf>
    <xf numFmtId="0" fontId="3" fillId="0" borderId="3" xfId="5" applyFont="1" applyBorder="1" applyAlignment="1">
      <alignment horizontal="center"/>
    </xf>
    <xf numFmtId="4" fontId="21" fillId="0" borderId="3" xfId="5" applyNumberFormat="1" applyFont="1" applyFill="1" applyBorder="1" applyAlignment="1">
      <alignment vertical="top"/>
    </xf>
    <xf numFmtId="4" fontId="21" fillId="0" borderId="3" xfId="5" applyNumberFormat="1" applyFont="1" applyBorder="1" applyAlignment="1"/>
    <xf numFmtId="4" fontId="3" fillId="0" borderId="3" xfId="5" applyNumberFormat="1" applyFont="1" applyBorder="1" applyAlignment="1"/>
    <xf numFmtId="4" fontId="3" fillId="3" borderId="5" xfId="5" applyNumberFormat="1" applyFont="1" applyFill="1" applyBorder="1" applyAlignment="1"/>
    <xf numFmtId="0" fontId="65" fillId="0" borderId="2" xfId="5" applyFont="1" applyBorder="1" applyAlignment="1">
      <alignment vertical="top"/>
    </xf>
    <xf numFmtId="0" fontId="21" fillId="0" borderId="3" xfId="0" applyFont="1" applyFill="1" applyBorder="1" applyAlignment="1">
      <alignment horizontal="center" vertical="top" wrapText="1" readingOrder="1"/>
    </xf>
    <xf numFmtId="4" fontId="21" fillId="0" borderId="3" xfId="0" applyNumberFormat="1" applyFont="1" applyBorder="1" applyAlignment="1">
      <alignment vertical="top"/>
    </xf>
    <xf numFmtId="4" fontId="21" fillId="0" borderId="3" xfId="2" applyNumberFormat="1" applyFont="1" applyBorder="1" applyAlignment="1">
      <alignment vertical="top"/>
    </xf>
    <xf numFmtId="49" fontId="21" fillId="0" borderId="3" xfId="0" applyNumberFormat="1" applyFont="1" applyBorder="1" applyAlignment="1">
      <alignment horizontal="center" vertical="top"/>
    </xf>
    <xf numFmtId="0" fontId="21" fillId="0" borderId="3" xfId="5" applyFont="1" applyFill="1" applyBorder="1" applyAlignment="1">
      <alignment horizontal="left" vertical="top" wrapText="1"/>
    </xf>
    <xf numFmtId="0" fontId="3" fillId="3" borderId="3" xfId="5" applyFont="1" applyFill="1" applyBorder="1"/>
    <xf numFmtId="4" fontId="3" fillId="3" borderId="3" xfId="5" applyNumberFormat="1" applyFont="1" applyFill="1" applyBorder="1"/>
    <xf numFmtId="0" fontId="21" fillId="3" borderId="14" xfId="0" applyFont="1" applyFill="1" applyBorder="1" applyAlignment="1">
      <alignment vertical="top"/>
    </xf>
    <xf numFmtId="0" fontId="21" fillId="3" borderId="3" xfId="0" applyFont="1" applyFill="1" applyBorder="1" applyAlignment="1">
      <alignment horizontal="left" vertical="top" wrapText="1" readingOrder="1"/>
    </xf>
    <xf numFmtId="0" fontId="21" fillId="3" borderId="3" xfId="0" applyFont="1" applyFill="1" applyBorder="1"/>
    <xf numFmtId="4" fontId="21" fillId="3" borderId="3" xfId="0" applyNumberFormat="1" applyFont="1" applyFill="1" applyBorder="1" applyAlignment="1">
      <alignment horizontal="right"/>
    </xf>
    <xf numFmtId="0" fontId="49" fillId="0" borderId="3" xfId="5" applyFont="1" applyFill="1" applyBorder="1" applyAlignment="1">
      <alignment horizontal="center" vertical="top" wrapText="1" readingOrder="1"/>
    </xf>
    <xf numFmtId="0" fontId="49" fillId="0" borderId="3" xfId="5" applyFont="1" applyFill="1" applyBorder="1" applyAlignment="1">
      <alignment horizontal="center" vertical="top" wrapText="1"/>
    </xf>
    <xf numFmtId="4" fontId="49" fillId="0" borderId="3" xfId="5" applyNumberFormat="1" applyFont="1" applyFill="1" applyBorder="1" applyAlignment="1">
      <alignment vertical="top" wrapText="1"/>
    </xf>
    <xf numFmtId="4" fontId="49" fillId="0" borderId="3" xfId="2" applyNumberFormat="1" applyFont="1" applyFill="1" applyBorder="1" applyAlignment="1">
      <alignment vertical="top" wrapText="1"/>
    </xf>
    <xf numFmtId="1" fontId="65" fillId="3" borderId="3" xfId="0" applyNumberFormat="1" applyFont="1" applyFill="1" applyBorder="1" applyAlignment="1">
      <alignment horizontal="center" vertical="top"/>
    </xf>
    <xf numFmtId="0" fontId="49" fillId="3" borderId="3" xfId="0" applyFont="1" applyFill="1" applyBorder="1" applyAlignment="1">
      <alignment vertical="top" wrapText="1"/>
    </xf>
    <xf numFmtId="0" fontId="49" fillId="3" borderId="3" xfId="5" applyFont="1" applyFill="1" applyBorder="1" applyAlignment="1">
      <alignment horizontal="center" vertical="top" wrapText="1" readingOrder="1"/>
    </xf>
    <xf numFmtId="0" fontId="49" fillId="3" borderId="3" xfId="5" applyFont="1" applyFill="1" applyBorder="1" applyAlignment="1">
      <alignment horizontal="center" vertical="top" wrapText="1"/>
    </xf>
    <xf numFmtId="4" fontId="49" fillId="3" borderId="3" xfId="5" applyNumberFormat="1" applyFont="1" applyFill="1" applyBorder="1" applyAlignment="1">
      <alignment vertical="top" wrapText="1"/>
    </xf>
    <xf numFmtId="4" fontId="30" fillId="0" borderId="5" xfId="5" applyNumberFormat="1" applyFont="1" applyBorder="1" applyAlignment="1">
      <alignment horizontal="right"/>
    </xf>
    <xf numFmtId="0" fontId="49" fillId="0" borderId="5" xfId="5" applyFont="1" applyBorder="1"/>
    <xf numFmtId="4" fontId="49" fillId="0" borderId="3" xfId="0" applyNumberFormat="1" applyFont="1" applyBorder="1" applyAlignment="1">
      <alignment horizontal="right" vertical="center"/>
    </xf>
    <xf numFmtId="0" fontId="49" fillId="0" borderId="3" xfId="5" applyFont="1" applyBorder="1" applyAlignment="1">
      <alignment vertical="top"/>
    </xf>
    <xf numFmtId="0" fontId="21" fillId="0" borderId="23" xfId="5" applyFont="1" applyBorder="1" applyAlignment="1">
      <alignment vertical="top"/>
    </xf>
    <xf numFmtId="0" fontId="21" fillId="0" borderId="23" xfId="0" applyFont="1" applyBorder="1"/>
    <xf numFmtId="0" fontId="21" fillId="0" borderId="23" xfId="0" applyFont="1" applyFill="1" applyBorder="1" applyAlignment="1">
      <alignment vertical="top"/>
    </xf>
    <xf numFmtId="0" fontId="21" fillId="0" borderId="34" xfId="0" applyFont="1" applyBorder="1" applyAlignment="1">
      <alignment horizontal="center" vertical="top" wrapText="1" readingOrder="1"/>
    </xf>
    <xf numFmtId="4" fontId="21" fillId="0" borderId="22" xfId="2" applyNumberFormat="1" applyFont="1" applyFill="1" applyBorder="1" applyAlignment="1">
      <alignment horizontal="right" vertical="top" wrapText="1"/>
    </xf>
    <xf numFmtId="4" fontId="21" fillId="0" borderId="22" xfId="5" applyNumberFormat="1" applyFont="1" applyFill="1" applyBorder="1" applyAlignment="1">
      <alignment vertical="top" wrapText="1"/>
    </xf>
    <xf numFmtId="4" fontId="21" fillId="0" borderId="22" xfId="0" applyNumberFormat="1" applyFont="1" applyBorder="1" applyAlignment="1">
      <alignment vertical="top"/>
    </xf>
    <xf numFmtId="1" fontId="21" fillId="0" borderId="22" xfId="0" applyNumberFormat="1" applyFont="1" applyFill="1" applyBorder="1" applyAlignment="1">
      <alignment horizontal="center" vertical="top"/>
    </xf>
    <xf numFmtId="0" fontId="21" fillId="2" borderId="22" xfId="0" applyFont="1" applyFill="1" applyBorder="1" applyAlignment="1">
      <alignment vertical="top" wrapText="1"/>
    </xf>
    <xf numFmtId="0" fontId="21" fillId="0" borderId="22" xfId="5" applyFont="1" applyBorder="1" applyAlignment="1">
      <alignment horizontal="center" vertical="top"/>
    </xf>
    <xf numFmtId="0" fontId="49" fillId="0" borderId="0" xfId="5" applyFont="1"/>
    <xf numFmtId="0" fontId="28" fillId="0" borderId="3" xfId="5" applyFont="1" applyFill="1" applyBorder="1" applyAlignment="1">
      <alignment vertical="top" wrapText="1"/>
    </xf>
    <xf numFmtId="0" fontId="54" fillId="0" borderId="3" xfId="5" applyFont="1" applyFill="1" applyBorder="1" applyAlignment="1">
      <alignment horizontal="left" vertical="top" wrapText="1"/>
    </xf>
    <xf numFmtId="0" fontId="54" fillId="0" borderId="3" xfId="5" applyFont="1" applyFill="1" applyBorder="1" applyAlignment="1">
      <alignment horizontal="center" vertical="top" wrapText="1"/>
    </xf>
    <xf numFmtId="4" fontId="54" fillId="0" borderId="3" xfId="2" applyNumberFormat="1" applyFont="1" applyFill="1" applyBorder="1" applyAlignment="1">
      <alignment horizontal="right" vertical="top" wrapText="1"/>
    </xf>
    <xf numFmtId="4" fontId="54" fillId="0" borderId="3" xfId="5" applyNumberFormat="1" applyFont="1" applyFill="1" applyBorder="1" applyAlignment="1">
      <alignment vertical="top" wrapText="1"/>
    </xf>
    <xf numFmtId="4" fontId="54" fillId="0" borderId="3" xfId="0" applyNumberFormat="1" applyFont="1" applyBorder="1" applyAlignment="1">
      <alignment vertical="top"/>
    </xf>
    <xf numFmtId="0" fontId="87" fillId="0" borderId="0" xfId="5" applyFont="1"/>
    <xf numFmtId="0" fontId="54" fillId="0" borderId="3" xfId="5" applyFont="1" applyFill="1" applyBorder="1" applyAlignment="1">
      <alignment vertical="top" wrapText="1"/>
    </xf>
    <xf numFmtId="4" fontId="41" fillId="0" borderId="3" xfId="2" applyNumberFormat="1" applyFont="1" applyFill="1" applyBorder="1" applyAlignment="1">
      <alignment horizontal="right" vertical="center" wrapText="1"/>
    </xf>
    <xf numFmtId="4" fontId="21" fillId="0" borderId="3" xfId="5" applyNumberFormat="1" applyFont="1" applyFill="1" applyBorder="1" applyAlignment="1">
      <alignment horizontal="right" vertical="center" wrapText="1"/>
    </xf>
    <xf numFmtId="4" fontId="21" fillId="0" borderId="3" xfId="2" applyNumberFormat="1" applyFont="1" applyFill="1" applyBorder="1" applyAlignment="1">
      <alignment horizontal="right" vertical="center" wrapText="1"/>
    </xf>
    <xf numFmtId="0" fontId="49" fillId="0" borderId="3" xfId="5" applyFont="1" applyBorder="1" applyAlignment="1">
      <alignment horizontal="center" vertical="center"/>
    </xf>
    <xf numFmtId="17" fontId="21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57" fillId="0" borderId="3" xfId="5" applyFont="1" applyFill="1" applyBorder="1" applyAlignment="1">
      <alignment vertical="top" wrapText="1"/>
    </xf>
    <xf numFmtId="0" fontId="56" fillId="0" borderId="3" xfId="5" applyFont="1" applyFill="1" applyBorder="1" applyAlignment="1">
      <alignment vertical="top" wrapText="1"/>
    </xf>
    <xf numFmtId="0" fontId="88" fillId="0" borderId="3" xfId="0" applyFont="1" applyBorder="1" applyAlignment="1">
      <alignment vertical="top" wrapText="1"/>
    </xf>
    <xf numFmtId="0" fontId="57" fillId="0" borderId="3" xfId="0" applyFont="1" applyBorder="1" applyAlignment="1">
      <alignment vertical="top" wrapText="1"/>
    </xf>
    <xf numFmtId="0" fontId="57" fillId="3" borderId="3" xfId="0" applyFont="1" applyFill="1" applyBorder="1" applyAlignment="1">
      <alignment vertical="top" wrapText="1"/>
    </xf>
    <xf numFmtId="0" fontId="57" fillId="0" borderId="3" xfId="5" applyFont="1" applyFill="1" applyBorder="1" applyAlignment="1">
      <alignment horizontal="center" vertical="top" wrapText="1"/>
    </xf>
    <xf numFmtId="0" fontId="90" fillId="0" borderId="3" xfId="0" applyFont="1" applyBorder="1"/>
    <xf numFmtId="0" fontId="21" fillId="0" borderId="8" xfId="0" applyFont="1" applyFill="1" applyBorder="1" applyAlignment="1">
      <alignment horizontal="center" vertical="top" wrapText="1" readingOrder="1"/>
    </xf>
    <xf numFmtId="0" fontId="21" fillId="0" borderId="7" xfId="5" applyFont="1" applyBorder="1" applyAlignment="1">
      <alignment vertical="top"/>
    </xf>
    <xf numFmtId="1" fontId="3" fillId="3" borderId="3" xfId="0" applyNumberFormat="1" applyFont="1" applyFill="1" applyBorder="1" applyAlignment="1">
      <alignment horizontal="center" vertical="top"/>
    </xf>
    <xf numFmtId="0" fontId="3" fillId="3" borderId="14" xfId="0" applyFont="1" applyFill="1" applyBorder="1" applyAlignment="1">
      <alignment vertical="top" wrapText="1"/>
    </xf>
    <xf numFmtId="4" fontId="3" fillId="3" borderId="7" xfId="5" applyNumberFormat="1" applyFont="1" applyFill="1" applyBorder="1"/>
    <xf numFmtId="4" fontId="3" fillId="0" borderId="22" xfId="5" applyNumberFormat="1" applyFont="1" applyBorder="1"/>
    <xf numFmtId="17" fontId="21" fillId="0" borderId="3" xfId="5" applyNumberFormat="1" applyFont="1" applyFill="1" applyBorder="1" applyAlignment="1">
      <alignment vertical="top" wrapText="1"/>
    </xf>
    <xf numFmtId="0" fontId="57" fillId="0" borderId="24" xfId="5" applyFont="1" applyFill="1" applyBorder="1" applyAlignment="1">
      <alignment vertical="top" wrapText="1"/>
    </xf>
    <xf numFmtId="0" fontId="57" fillId="2" borderId="3" xfId="0" applyFont="1" applyFill="1" applyBorder="1" applyAlignment="1">
      <alignment horizontal="left" vertical="top" wrapText="1"/>
    </xf>
    <xf numFmtId="0" fontId="58" fillId="2" borderId="3" xfId="0" applyFont="1" applyFill="1" applyBorder="1" applyAlignment="1">
      <alignment horizontal="left" vertical="top" wrapText="1" readingOrder="1"/>
    </xf>
    <xf numFmtId="17" fontId="57" fillId="2" borderId="3" xfId="0" applyNumberFormat="1" applyFont="1" applyFill="1" applyBorder="1" applyAlignment="1">
      <alignment horizontal="center" vertical="top"/>
    </xf>
    <xf numFmtId="4" fontId="57" fillId="2" borderId="3" xfId="0" applyNumberFormat="1" applyFont="1" applyFill="1" applyBorder="1" applyAlignment="1">
      <alignment vertical="top"/>
    </xf>
    <xf numFmtId="3" fontId="57" fillId="2" borderId="3" xfId="0" applyNumberFormat="1" applyFont="1" applyFill="1" applyBorder="1"/>
    <xf numFmtId="1" fontId="5" fillId="3" borderId="7" xfId="0" applyNumberFormat="1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vertical="top" wrapText="1"/>
    </xf>
    <xf numFmtId="0" fontId="57" fillId="2" borderId="3" xfId="5" applyFont="1" applyFill="1" applyBorder="1" applyAlignment="1">
      <alignment vertical="top" wrapText="1"/>
    </xf>
    <xf numFmtId="0" fontId="58" fillId="0" borderId="3" xfId="0" applyFont="1" applyBorder="1" applyAlignment="1">
      <alignment horizontal="left" vertical="top" wrapText="1" readingOrder="1"/>
    </xf>
    <xf numFmtId="49" fontId="57" fillId="0" borderId="3" xfId="0" applyNumberFormat="1" applyFont="1" applyBorder="1" applyAlignment="1">
      <alignment vertical="top"/>
    </xf>
    <xf numFmtId="4" fontId="57" fillId="0" borderId="3" xfId="0" applyNumberFormat="1" applyFont="1" applyBorder="1" applyAlignment="1">
      <alignment horizontal="right" vertical="top"/>
    </xf>
    <xf numFmtId="0" fontId="57" fillId="0" borderId="3" xfId="0" applyFont="1" applyBorder="1" applyAlignment="1">
      <alignment vertical="top"/>
    </xf>
    <xf numFmtId="0" fontId="57" fillId="0" borderId="3" xfId="5" applyFont="1" applyBorder="1" applyAlignment="1">
      <alignment vertical="top" wrapText="1"/>
    </xf>
    <xf numFmtId="0" fontId="58" fillId="0" borderId="3" xfId="0" applyFont="1" applyBorder="1" applyAlignment="1">
      <alignment horizontal="center" vertical="top" wrapText="1" readingOrder="1"/>
    </xf>
    <xf numFmtId="0" fontId="57" fillId="0" borderId="3" xfId="0" applyFont="1" applyBorder="1" applyAlignment="1">
      <alignment horizontal="center" vertical="top" wrapText="1"/>
    </xf>
    <xf numFmtId="4" fontId="57" fillId="0" borderId="3" xfId="0" applyNumberFormat="1" applyFont="1" applyBorder="1" applyAlignment="1">
      <alignment vertical="top"/>
    </xf>
    <xf numFmtId="17" fontId="57" fillId="0" borderId="3" xfId="0" applyNumberFormat="1" applyFont="1" applyBorder="1" applyAlignment="1">
      <alignment horizontal="center" vertical="top" wrapText="1"/>
    </xf>
    <xf numFmtId="0" fontId="91" fillId="0" borderId="3" xfId="0" applyFont="1" applyBorder="1" applyAlignment="1">
      <alignment horizontal="center" vertical="top" wrapText="1" readingOrder="1"/>
    </xf>
    <xf numFmtId="0" fontId="57" fillId="0" borderId="3" xfId="5" applyFont="1" applyBorder="1" applyAlignment="1">
      <alignment horizontal="center" vertical="top"/>
    </xf>
    <xf numFmtId="4" fontId="91" fillId="0" borderId="3" xfId="0" applyNumberFormat="1" applyFont="1" applyBorder="1" applyAlignment="1">
      <alignment vertical="top"/>
    </xf>
    <xf numFmtId="0" fontId="91" fillId="0" borderId="3" xfId="0" applyFont="1" applyBorder="1" applyAlignment="1">
      <alignment vertical="top"/>
    </xf>
    <xf numFmtId="4" fontId="50" fillId="0" borderId="22" xfId="5" applyNumberFormat="1" applyFont="1" applyBorder="1"/>
    <xf numFmtId="1" fontId="3" fillId="3" borderId="20" xfId="0" applyNumberFormat="1" applyFont="1" applyFill="1" applyBorder="1" applyAlignment="1">
      <alignment horizontal="center" vertical="top"/>
    </xf>
    <xf numFmtId="0" fontId="21" fillId="0" borderId="2" xfId="5" applyFont="1" applyBorder="1" applyAlignment="1">
      <alignment vertical="top"/>
    </xf>
    <xf numFmtId="4" fontId="21" fillId="0" borderId="3" xfId="5" applyNumberFormat="1" applyFont="1" applyBorder="1" applyAlignment="1">
      <alignment vertical="top" wrapText="1"/>
    </xf>
    <xf numFmtId="0" fontId="21" fillId="0" borderId="3" xfId="5" applyFont="1" applyFill="1" applyBorder="1" applyAlignment="1">
      <alignment horizontal="center" vertical="top" wrapText="1" readingOrder="1"/>
    </xf>
    <xf numFmtId="4" fontId="21" fillId="0" borderId="3" xfId="5" applyNumberFormat="1" applyFont="1" applyBorder="1" applyAlignment="1">
      <alignment horizontal="right" vertical="top" wrapText="1"/>
    </xf>
    <xf numFmtId="4" fontId="21" fillId="0" borderId="3" xfId="5" applyNumberFormat="1" applyFont="1" applyBorder="1" applyAlignment="1">
      <alignment horizontal="center" vertical="top" wrapText="1"/>
    </xf>
    <xf numFmtId="0" fontId="48" fillId="0" borderId="3" xfId="0" applyFont="1" applyBorder="1" applyAlignment="1">
      <alignment horizontal="center" vertical="top" wrapText="1" readingOrder="1"/>
    </xf>
    <xf numFmtId="0" fontId="21" fillId="0" borderId="3" xfId="0" applyFont="1" applyBorder="1" applyAlignment="1">
      <alignment vertical="top"/>
    </xf>
    <xf numFmtId="0" fontId="21" fillId="0" borderId="3" xfId="0" applyFont="1" applyBorder="1" applyAlignment="1">
      <alignment wrapText="1"/>
    </xf>
    <xf numFmtId="4" fontId="21" fillId="0" borderId="3" xfId="0" applyNumberFormat="1" applyFont="1" applyBorder="1" applyAlignment="1">
      <alignment horizontal="right" vertical="top"/>
    </xf>
    <xf numFmtId="4" fontId="21" fillId="0" borderId="0" xfId="5" applyNumberFormat="1" applyFont="1" applyAlignment="1">
      <alignment vertical="top"/>
    </xf>
    <xf numFmtId="0" fontId="82" fillId="0" borderId="3" xfId="0" applyFont="1" applyFill="1" applyBorder="1" applyAlignment="1">
      <alignment vertical="top" wrapText="1"/>
    </xf>
    <xf numFmtId="0" fontId="91" fillId="0" borderId="3" xfId="0" applyFont="1" applyBorder="1" applyAlignment="1">
      <alignment horizontal="center" vertical="top"/>
    </xf>
    <xf numFmtId="49" fontId="88" fillId="0" borderId="3" xfId="0" applyNumberFormat="1" applyFont="1" applyBorder="1" applyAlignment="1">
      <alignment horizontal="left" vertical="top" wrapText="1"/>
    </xf>
    <xf numFmtId="0" fontId="57" fillId="0" borderId="3" xfId="5" applyFont="1" applyBorder="1" applyAlignment="1">
      <alignment horizontal="center" vertical="top" wrapText="1"/>
    </xf>
    <xf numFmtId="4" fontId="57" fillId="0" borderId="3" xfId="5" applyNumberFormat="1" applyFont="1" applyBorder="1" applyAlignment="1">
      <alignment horizontal="right" vertical="top" wrapText="1"/>
    </xf>
    <xf numFmtId="4" fontId="57" fillId="0" borderId="3" xfId="5" applyNumberFormat="1" applyFont="1" applyBorder="1" applyAlignment="1">
      <alignment horizontal="center" vertical="top" wrapText="1"/>
    </xf>
    <xf numFmtId="0" fontId="57" fillId="0" borderId="3" xfId="0" applyFont="1" applyFill="1" applyBorder="1" applyAlignment="1">
      <alignment vertical="top" wrapText="1"/>
    </xf>
    <xf numFmtId="0" fontId="58" fillId="0" borderId="3" xfId="5" applyFont="1" applyFill="1" applyBorder="1" applyAlignment="1">
      <alignment horizontal="center" vertical="top" wrapText="1" readingOrder="1"/>
    </xf>
    <xf numFmtId="0" fontId="21" fillId="3" borderId="3" xfId="5" applyFont="1" applyFill="1" applyBorder="1" applyAlignment="1">
      <alignment horizontal="center" vertical="top" wrapText="1"/>
    </xf>
    <xf numFmtId="0" fontId="48" fillId="3" borderId="3" xfId="5" applyFont="1" applyFill="1" applyBorder="1" applyAlignment="1">
      <alignment horizontal="left" vertical="top" wrapText="1" readingOrder="1"/>
    </xf>
    <xf numFmtId="1" fontId="3" fillId="0" borderId="2" xfId="0" applyNumberFormat="1" applyFont="1" applyFill="1" applyBorder="1" applyAlignment="1">
      <alignment horizontal="center" vertical="top"/>
    </xf>
    <xf numFmtId="0" fontId="48" fillId="0" borderId="2" xfId="5" applyFont="1" applyFill="1" applyBorder="1" applyAlignment="1">
      <alignment horizontal="left" vertical="top" wrapText="1" readingOrder="1"/>
    </xf>
    <xf numFmtId="0" fontId="21" fillId="0" borderId="2" xfId="5" applyFont="1" applyBorder="1"/>
    <xf numFmtId="0" fontId="70" fillId="3" borderId="3" xfId="0" applyFont="1" applyFill="1" applyBorder="1" applyAlignment="1">
      <alignment vertical="top" wrapText="1"/>
    </xf>
    <xf numFmtId="0" fontId="71" fillId="3" borderId="3" xfId="0" applyFont="1" applyFill="1" applyBorder="1" applyAlignment="1">
      <alignment vertical="top" wrapText="1"/>
    </xf>
    <xf numFmtId="1" fontId="21" fillId="3" borderId="3" xfId="0" applyNumberFormat="1" applyFont="1" applyFill="1" applyBorder="1" applyAlignment="1">
      <alignment horizontal="center" vertical="top"/>
    </xf>
    <xf numFmtId="0" fontId="21" fillId="3" borderId="3" xfId="0" applyFont="1" applyFill="1" applyBorder="1" applyAlignment="1">
      <alignment vertical="top" wrapText="1"/>
    </xf>
    <xf numFmtId="0" fontId="48" fillId="3" borderId="3" xfId="5" applyFont="1" applyFill="1" applyBorder="1" applyAlignment="1">
      <alignment horizontal="center" vertical="top" wrapText="1" readingOrder="1"/>
    </xf>
    <xf numFmtId="4" fontId="21" fillId="3" borderId="3" xfId="5" applyNumberFormat="1" applyFont="1" applyFill="1" applyBorder="1"/>
    <xf numFmtId="0" fontId="3" fillId="0" borderId="27" xfId="5" applyFont="1" applyBorder="1"/>
    <xf numFmtId="0" fontId="50" fillId="0" borderId="34" xfId="5" applyFont="1" applyBorder="1"/>
    <xf numFmtId="0" fontId="3" fillId="0" borderId="30" xfId="5" applyFont="1" applyBorder="1"/>
    <xf numFmtId="0" fontId="21" fillId="2" borderId="15" xfId="5" applyFont="1" applyFill="1" applyBorder="1" applyAlignment="1">
      <alignment horizontal="center" vertical="top" wrapText="1"/>
    </xf>
    <xf numFmtId="0" fontId="21" fillId="2" borderId="3" xfId="5" applyFont="1" applyFill="1" applyBorder="1" applyAlignment="1">
      <alignment horizontal="center" vertical="top" wrapText="1"/>
    </xf>
    <xf numFmtId="0" fontId="21" fillId="2" borderId="15" xfId="5" applyFont="1" applyFill="1" applyBorder="1" applyAlignment="1">
      <alignment vertical="top" wrapText="1"/>
    </xf>
    <xf numFmtId="17" fontId="21" fillId="2" borderId="15" xfId="5" applyNumberFormat="1" applyFont="1" applyFill="1" applyBorder="1" applyAlignment="1">
      <alignment horizontal="center" vertical="top" wrapText="1"/>
    </xf>
    <xf numFmtId="0" fontId="21" fillId="2" borderId="14" xfId="0" applyFont="1" applyFill="1" applyBorder="1" applyAlignment="1">
      <alignment vertical="top" wrapText="1" readingOrder="1"/>
    </xf>
    <xf numFmtId="4" fontId="21" fillId="2" borderId="3" xfId="5" applyNumberFormat="1" applyFont="1" applyFill="1" applyBorder="1" applyAlignment="1">
      <alignment vertical="top" wrapText="1"/>
    </xf>
    <xf numFmtId="4" fontId="50" fillId="2" borderId="3" xfId="5" applyNumberFormat="1" applyFont="1" applyFill="1" applyBorder="1" applyAlignment="1">
      <alignment vertical="top" wrapText="1"/>
    </xf>
    <xf numFmtId="17" fontId="48" fillId="2" borderId="15" xfId="0" applyNumberFormat="1" applyFont="1" applyFill="1" applyBorder="1" applyAlignment="1">
      <alignment horizontal="left" vertical="top" wrapText="1" readingOrder="1"/>
    </xf>
    <xf numFmtId="17" fontId="48" fillId="2" borderId="15" xfId="0" applyNumberFormat="1" applyFont="1" applyFill="1" applyBorder="1" applyAlignment="1">
      <alignment horizontal="center" vertical="top" wrapText="1" readingOrder="1"/>
    </xf>
    <xf numFmtId="4" fontId="21" fillId="2" borderId="3" xfId="5" applyNumberFormat="1" applyFont="1" applyFill="1" applyBorder="1" applyAlignment="1">
      <alignment horizontal="center" vertical="top"/>
    </xf>
    <xf numFmtId="4" fontId="21" fillId="2" borderId="3" xfId="5" applyNumberFormat="1" applyFont="1" applyFill="1" applyBorder="1" applyAlignment="1">
      <alignment vertical="top"/>
    </xf>
    <xf numFmtId="0" fontId="77" fillId="3" borderId="3" xfId="0" applyFont="1" applyFill="1" applyBorder="1" applyAlignment="1">
      <alignment vertical="top" wrapText="1"/>
    </xf>
    <xf numFmtId="4" fontId="3" fillId="3" borderId="3" xfId="5" applyNumberFormat="1" applyFont="1" applyFill="1" applyBorder="1" applyAlignment="1">
      <alignment vertical="top"/>
    </xf>
    <xf numFmtId="4" fontId="5" fillId="2" borderId="3" xfId="5" applyNumberFormat="1" applyFont="1" applyFill="1" applyBorder="1" applyAlignment="1">
      <alignment vertical="top" wrapText="1"/>
    </xf>
    <xf numFmtId="0" fontId="5" fillId="3" borderId="3" xfId="5" applyFont="1" applyFill="1" applyBorder="1" applyAlignment="1">
      <alignment vertical="top" wrapText="1"/>
    </xf>
    <xf numFmtId="4" fontId="21" fillId="3" borderId="3" xfId="5" applyNumberFormat="1" applyFont="1" applyFill="1" applyBorder="1" applyAlignment="1">
      <alignment vertical="top" wrapText="1"/>
    </xf>
    <xf numFmtId="0" fontId="77" fillId="3" borderId="20" xfId="0" applyFont="1" applyFill="1" applyBorder="1" applyAlignment="1">
      <alignment vertical="top" wrapText="1"/>
    </xf>
    <xf numFmtId="0" fontId="50" fillId="0" borderId="5" xfId="5" applyFont="1" applyBorder="1" applyAlignment="1">
      <alignment vertical="top"/>
    </xf>
    <xf numFmtId="0" fontId="3" fillId="3" borderId="20" xfId="5" applyFont="1" applyFill="1" applyBorder="1" applyAlignment="1">
      <alignment horizontal="center" vertical="top" wrapText="1"/>
    </xf>
    <xf numFmtId="17" fontId="13" fillId="3" borderId="20" xfId="0" applyNumberFormat="1" applyFont="1" applyFill="1" applyBorder="1" applyAlignment="1">
      <alignment horizontal="left" vertical="top" wrapText="1" readingOrder="1"/>
    </xf>
    <xf numFmtId="17" fontId="13" fillId="3" borderId="20" xfId="0" applyNumberFormat="1" applyFont="1" applyFill="1" applyBorder="1" applyAlignment="1">
      <alignment horizontal="center" vertical="top" wrapText="1" readingOrder="1"/>
    </xf>
    <xf numFmtId="0" fontId="3" fillId="3" borderId="20" xfId="5" applyFont="1" applyFill="1" applyBorder="1" applyAlignment="1">
      <alignment vertical="top"/>
    </xf>
    <xf numFmtId="4" fontId="21" fillId="3" borderId="20" xfId="5" applyNumberFormat="1" applyFont="1" applyFill="1" applyBorder="1" applyAlignment="1">
      <alignment horizontal="center" vertical="top"/>
    </xf>
    <xf numFmtId="4" fontId="48" fillId="2" borderId="3" xfId="5" applyNumberFormat="1" applyFont="1" applyFill="1" applyBorder="1" applyAlignment="1">
      <alignment horizontal="left" vertical="top" wrapText="1" readingOrder="1"/>
    </xf>
    <xf numFmtId="4" fontId="21" fillId="2" borderId="15" xfId="5" applyNumberFormat="1" applyFont="1" applyFill="1" applyBorder="1" applyAlignment="1">
      <alignment vertical="top"/>
    </xf>
    <xf numFmtId="0" fontId="32" fillId="3" borderId="3" xfId="0" applyFont="1" applyFill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top" wrapText="1"/>
    </xf>
    <xf numFmtId="4" fontId="13" fillId="0" borderId="31" xfId="5" applyNumberFormat="1" applyFont="1" applyFill="1" applyBorder="1" applyAlignment="1">
      <alignment horizontal="left" vertical="top" wrapText="1" readingOrder="1"/>
    </xf>
    <xf numFmtId="4" fontId="3" fillId="0" borderId="2" xfId="5" applyNumberFormat="1" applyFont="1" applyBorder="1" applyAlignment="1">
      <alignment vertical="top"/>
    </xf>
    <xf numFmtId="4" fontId="21" fillId="0" borderId="2" xfId="5" applyNumberFormat="1" applyFont="1" applyBorder="1" applyAlignment="1">
      <alignment vertical="top"/>
    </xf>
    <xf numFmtId="4" fontId="48" fillId="2" borderId="15" xfId="5" applyNumberFormat="1" applyFont="1" applyFill="1" applyBorder="1" applyAlignment="1">
      <alignment horizontal="left" vertical="top" wrapText="1" readingOrder="1"/>
    </xf>
    <xf numFmtId="4" fontId="13" fillId="3" borderId="15" xfId="5" applyNumberFormat="1" applyFont="1" applyFill="1" applyBorder="1" applyAlignment="1">
      <alignment horizontal="left" vertical="top" wrapText="1" readingOrder="1"/>
    </xf>
    <xf numFmtId="4" fontId="3" fillId="3" borderId="15" xfId="5" applyNumberFormat="1" applyFont="1" applyFill="1" applyBorder="1" applyAlignment="1">
      <alignment vertical="top"/>
    </xf>
    <xf numFmtId="4" fontId="21" fillId="3" borderId="3" xfId="5" applyNumberFormat="1" applyFont="1" applyFill="1" applyBorder="1" applyAlignment="1">
      <alignment vertical="top"/>
    </xf>
    <xf numFmtId="4" fontId="13" fillId="0" borderId="15" xfId="5" applyNumberFormat="1" applyFont="1" applyFill="1" applyBorder="1" applyAlignment="1">
      <alignment horizontal="left" vertical="top" wrapText="1" readingOrder="1"/>
    </xf>
    <xf numFmtId="4" fontId="3" fillId="0" borderId="15" xfId="5" applyNumberFormat="1" applyFont="1" applyBorder="1" applyAlignment="1">
      <alignment vertical="top"/>
    </xf>
    <xf numFmtId="4" fontId="5" fillId="0" borderId="14" xfId="5" applyNumberFormat="1" applyFont="1" applyFill="1" applyBorder="1" applyAlignment="1">
      <alignment horizontal="center" vertical="top" wrapText="1"/>
    </xf>
    <xf numFmtId="4" fontId="49" fillId="2" borderId="3" xfId="5" applyNumberFormat="1" applyFont="1" applyFill="1" applyBorder="1" applyAlignment="1">
      <alignment vertical="top" wrapText="1"/>
    </xf>
    <xf numFmtId="0" fontId="82" fillId="2" borderId="3" xfId="0" applyFont="1" applyFill="1" applyBorder="1" applyAlignment="1">
      <alignment horizontal="left" vertical="top" wrapText="1" readingOrder="1"/>
    </xf>
    <xf numFmtId="17" fontId="21" fillId="2" borderId="3" xfId="5" applyNumberFormat="1" applyFont="1" applyFill="1" applyBorder="1" applyAlignment="1">
      <alignment vertical="top"/>
    </xf>
    <xf numFmtId="0" fontId="21" fillId="2" borderId="2" xfId="5" applyFont="1" applyFill="1" applyBorder="1" applyAlignment="1">
      <alignment vertical="top"/>
    </xf>
    <xf numFmtId="0" fontId="21" fillId="3" borderId="3" xfId="5" applyFont="1" applyFill="1" applyBorder="1" applyAlignment="1">
      <alignment vertical="top" wrapText="1"/>
    </xf>
    <xf numFmtId="49" fontId="21" fillId="3" borderId="3" xfId="5" applyNumberFormat="1" applyFont="1" applyFill="1" applyBorder="1" applyAlignment="1">
      <alignment horizontal="center" vertical="center" wrapText="1"/>
    </xf>
    <xf numFmtId="49" fontId="21" fillId="0" borderId="3" xfId="5" applyNumberFormat="1" applyFont="1" applyFill="1" applyBorder="1" applyAlignment="1">
      <alignment horizontal="center" vertical="center" wrapText="1"/>
    </xf>
    <xf numFmtId="49" fontId="21" fillId="2" borderId="3" xfId="5" applyNumberFormat="1" applyFont="1" applyFill="1" applyBorder="1" applyAlignment="1">
      <alignment horizontal="center" vertical="center" wrapText="1"/>
    </xf>
    <xf numFmtId="0" fontId="21" fillId="2" borderId="23" xfId="5" applyFont="1" applyFill="1" applyBorder="1" applyAlignment="1">
      <alignment vertical="top" wrapText="1"/>
    </xf>
    <xf numFmtId="0" fontId="21" fillId="3" borderId="23" xfId="5" applyFont="1" applyFill="1" applyBorder="1" applyAlignment="1">
      <alignment vertical="top" wrapText="1"/>
    </xf>
    <xf numFmtId="0" fontId="21" fillId="0" borderId="2" xfId="5" applyFont="1" applyFill="1" applyBorder="1" applyAlignment="1">
      <alignment vertical="top" wrapText="1"/>
    </xf>
    <xf numFmtId="4" fontId="3" fillId="0" borderId="2" xfId="5" applyNumberFormat="1" applyFont="1" applyBorder="1" applyAlignment="1">
      <alignment horizontal="right"/>
    </xf>
    <xf numFmtId="4" fontId="21" fillId="2" borderId="3" xfId="5" applyNumberFormat="1" applyFont="1" applyFill="1" applyBorder="1" applyAlignment="1">
      <alignment horizontal="right" vertical="center" wrapText="1"/>
    </xf>
    <xf numFmtId="4" fontId="21" fillId="3" borderId="3" xfId="5" applyNumberFormat="1" applyFont="1" applyFill="1" applyBorder="1" applyAlignment="1">
      <alignment horizontal="right" vertical="center" wrapText="1"/>
    </xf>
    <xf numFmtId="4" fontId="3" fillId="0" borderId="5" xfId="5" applyNumberFormat="1" applyFont="1" applyBorder="1" applyAlignment="1">
      <alignment horizontal="right"/>
    </xf>
    <xf numFmtId="49" fontId="21" fillId="0" borderId="3" xfId="5" applyNumberFormat="1" applyFont="1" applyBorder="1" applyAlignment="1">
      <alignment wrapText="1"/>
    </xf>
    <xf numFmtId="49" fontId="21" fillId="0" borderId="3" xfId="5" applyNumberFormat="1" applyFont="1" applyBorder="1" applyAlignment="1">
      <alignment horizontal="center" vertical="center" wrapText="1"/>
    </xf>
    <xf numFmtId="49" fontId="21" fillId="0" borderId="3" xfId="5" applyNumberFormat="1" applyFont="1" applyBorder="1" applyAlignment="1">
      <alignment horizontal="center" wrapText="1"/>
    </xf>
    <xf numFmtId="49" fontId="21" fillId="0" borderId="3" xfId="5" applyNumberFormat="1" applyFont="1" applyBorder="1"/>
    <xf numFmtId="4" fontId="3" fillId="3" borderId="3" xfId="5" applyNumberFormat="1" applyFont="1" applyFill="1" applyBorder="1" applyAlignment="1">
      <alignment horizontal="right"/>
    </xf>
    <xf numFmtId="0" fontId="21" fillId="0" borderId="3" xfId="5" applyFont="1" applyFill="1" applyBorder="1" applyAlignment="1">
      <alignment horizontal="center" vertical="center" wrapText="1" readingOrder="1"/>
    </xf>
    <xf numFmtId="49" fontId="21" fillId="0" borderId="3" xfId="5" applyNumberFormat="1" applyFont="1" applyBorder="1" applyAlignment="1">
      <alignment horizontal="center" vertical="center"/>
    </xf>
    <xf numFmtId="0" fontId="3" fillId="3" borderId="23" xfId="0" applyFont="1" applyFill="1" applyBorder="1" applyAlignment="1">
      <alignment vertical="top"/>
    </xf>
    <xf numFmtId="0" fontId="21" fillId="0" borderId="3" xfId="0" applyFont="1" applyFill="1" applyBorder="1" applyAlignment="1">
      <alignment vertical="top" wrapText="1" readingOrder="1"/>
    </xf>
    <xf numFmtId="3" fontId="21" fillId="0" borderId="3" xfId="0" applyNumberFormat="1" applyFont="1" applyFill="1" applyBorder="1" applyAlignment="1">
      <alignment horizontal="center" vertical="top" wrapText="1" readingOrder="1"/>
    </xf>
    <xf numFmtId="49" fontId="21" fillId="0" borderId="3" xfId="5" applyNumberFormat="1" applyFont="1" applyBorder="1" applyAlignment="1">
      <alignment horizontal="center" vertical="top"/>
    </xf>
    <xf numFmtId="49" fontId="21" fillId="0" borderId="3" xfId="5" applyNumberFormat="1" applyFont="1" applyBorder="1" applyAlignment="1">
      <alignment vertical="top"/>
    </xf>
    <xf numFmtId="49" fontId="21" fillId="0" borderId="3" xfId="0" applyNumberFormat="1" applyFont="1" applyBorder="1" applyAlignment="1">
      <alignment horizontal="center" vertical="top" wrapText="1"/>
    </xf>
    <xf numFmtId="4" fontId="21" fillId="0" borderId="3" xfId="5" applyNumberFormat="1" applyFont="1" applyBorder="1" applyAlignment="1">
      <alignment horizontal="right" vertical="center"/>
    </xf>
    <xf numFmtId="0" fontId="3" fillId="0" borderId="35" xfId="0" applyFont="1" applyBorder="1" applyAlignment="1">
      <alignment vertical="top" wrapText="1"/>
    </xf>
    <xf numFmtId="0" fontId="3" fillId="0" borderId="23" xfId="5" applyFont="1" applyBorder="1"/>
    <xf numFmtId="4" fontId="44" fillId="0" borderId="3" xfId="5" applyNumberFormat="1" applyFont="1" applyBorder="1" applyAlignment="1">
      <alignment horizontal="right" vertical="center"/>
    </xf>
    <xf numFmtId="4" fontId="44" fillId="3" borderId="3" xfId="5" applyNumberFormat="1" applyFont="1" applyFill="1" applyBorder="1" applyAlignment="1">
      <alignment horizontal="right"/>
    </xf>
    <xf numFmtId="0" fontId="21" fillId="3" borderId="34" xfId="5" applyFont="1" applyFill="1" applyBorder="1"/>
    <xf numFmtId="0" fontId="21" fillId="3" borderId="22" xfId="0" applyFont="1" applyFill="1" applyBorder="1" applyAlignment="1">
      <alignment horizontal="left" vertical="top" wrapText="1" indent="1" readingOrder="1"/>
    </xf>
    <xf numFmtId="3" fontId="21" fillId="3" borderId="22" xfId="0" applyNumberFormat="1" applyFont="1" applyFill="1" applyBorder="1" applyAlignment="1">
      <alignment horizontal="center" vertical="top" wrapText="1" readingOrder="1"/>
    </xf>
    <xf numFmtId="49" fontId="21" fillId="3" borderId="22" xfId="5" applyNumberFormat="1" applyFont="1" applyFill="1" applyBorder="1"/>
    <xf numFmtId="4" fontId="21" fillId="3" borderId="22" xfId="5" applyNumberFormat="1" applyFont="1" applyFill="1" applyBorder="1" applyAlignment="1">
      <alignment horizontal="right"/>
    </xf>
    <xf numFmtId="4" fontId="28" fillId="0" borderId="5" xfId="5" applyNumberFormat="1" applyFont="1" applyBorder="1" applyAlignment="1">
      <alignment horizontal="right"/>
    </xf>
    <xf numFmtId="0" fontId="48" fillId="0" borderId="3" xfId="5" applyFont="1" applyFill="1" applyBorder="1" applyAlignment="1">
      <alignment horizontal="left" vertical="center" wrapText="1" readingOrder="1"/>
    </xf>
    <xf numFmtId="0" fontId="21" fillId="0" borderId="23" xfId="5" applyFont="1" applyFill="1" applyBorder="1" applyAlignment="1">
      <alignment horizontal="left" vertical="top" wrapText="1" readingOrder="1"/>
    </xf>
    <xf numFmtId="0" fontId="21" fillId="0" borderId="3" xfId="5" applyFont="1" applyBorder="1" applyAlignment="1">
      <alignment vertical="center" wrapText="1"/>
    </xf>
    <xf numFmtId="0" fontId="3" fillId="3" borderId="23" xfId="5" applyFont="1" applyFill="1" applyBorder="1" applyAlignment="1">
      <alignment vertical="top"/>
    </xf>
    <xf numFmtId="4" fontId="3" fillId="3" borderId="3" xfId="5" applyNumberFormat="1" applyFont="1" applyFill="1" applyBorder="1" applyAlignment="1">
      <alignment horizontal="right" vertical="top" wrapText="1"/>
    </xf>
    <xf numFmtId="4" fontId="3" fillId="3" borderId="3" xfId="5" applyNumberFormat="1" applyFont="1" applyFill="1" applyBorder="1" applyAlignment="1">
      <alignment vertical="top" wrapText="1"/>
    </xf>
    <xf numFmtId="4" fontId="5" fillId="0" borderId="3" xfId="5" applyNumberFormat="1" applyFont="1" applyFill="1" applyBorder="1" applyAlignment="1">
      <alignment horizontal="right" vertical="top" wrapText="1"/>
    </xf>
    <xf numFmtId="0" fontId="93" fillId="2" borderId="3" xfId="5" applyFont="1" applyFill="1" applyBorder="1" applyAlignment="1">
      <alignment horizontal="center" vertical="top" wrapText="1" readingOrder="1"/>
    </xf>
    <xf numFmtId="0" fontId="94" fillId="2" borderId="14" xfId="5" applyFont="1" applyFill="1" applyBorder="1" applyAlignment="1">
      <alignment vertical="top" wrapText="1"/>
    </xf>
    <xf numFmtId="0" fontId="89" fillId="2" borderId="14" xfId="0" applyFont="1" applyFill="1" applyBorder="1" applyAlignment="1">
      <alignment vertical="top" wrapText="1" readingOrder="1"/>
    </xf>
    <xf numFmtId="0" fontId="88" fillId="2" borderId="3" xfId="5" applyFont="1" applyFill="1" applyBorder="1" applyAlignment="1">
      <alignment vertical="top" wrapText="1"/>
    </xf>
    <xf numFmtId="0" fontId="57" fillId="2" borderId="3" xfId="5" applyFont="1" applyFill="1" applyBorder="1" applyAlignment="1">
      <alignment horizontal="center" vertical="top"/>
    </xf>
    <xf numFmtId="0" fontId="95" fillId="2" borderId="15" xfId="5" applyFont="1" applyFill="1" applyBorder="1" applyAlignment="1">
      <alignment horizontal="center" vertical="top"/>
    </xf>
    <xf numFmtId="0" fontId="70" fillId="3" borderId="14" xfId="0" applyFont="1" applyFill="1" applyBorder="1" applyAlignment="1">
      <alignment vertical="top" wrapText="1" readingOrder="1"/>
    </xf>
    <xf numFmtId="4" fontId="95" fillId="2" borderId="15" xfId="5" applyNumberFormat="1" applyFont="1" applyFill="1" applyBorder="1" applyAlignment="1">
      <alignment horizontal="right" vertical="top"/>
    </xf>
    <xf numFmtId="4" fontId="49" fillId="2" borderId="15" xfId="5" applyNumberFormat="1" applyFont="1" applyFill="1" applyBorder="1" applyAlignment="1">
      <alignment horizontal="right" vertical="top"/>
    </xf>
    <xf numFmtId="4" fontId="21" fillId="3" borderId="15" xfId="5" applyNumberFormat="1" applyFont="1" applyFill="1" applyBorder="1" applyAlignment="1">
      <alignment horizontal="right" vertical="top" wrapText="1"/>
    </xf>
    <xf numFmtId="0" fontId="49" fillId="2" borderId="3" xfId="0" applyFont="1" applyFill="1" applyBorder="1" applyAlignment="1">
      <alignment vertical="top" wrapText="1"/>
    </xf>
    <xf numFmtId="3" fontId="49" fillId="2" borderId="3" xfId="0" applyNumberFormat="1" applyFont="1" applyFill="1" applyBorder="1" applyAlignment="1">
      <alignment horizontal="center" vertical="top"/>
    </xf>
    <xf numFmtId="17" fontId="96" fillId="2" borderId="3" xfId="0" applyNumberFormat="1" applyFont="1" applyFill="1" applyBorder="1" applyAlignment="1">
      <alignment horizontal="center" vertical="top"/>
    </xf>
    <xf numFmtId="4" fontId="49" fillId="2" borderId="3" xfId="5" applyNumberFormat="1" applyFont="1" applyFill="1" applyBorder="1" applyAlignment="1">
      <alignment horizontal="right" vertical="top" wrapText="1"/>
    </xf>
    <xf numFmtId="4" fontId="30" fillId="0" borderId="3" xfId="5" applyNumberFormat="1" applyFont="1" applyFill="1" applyBorder="1" applyAlignment="1">
      <alignment horizontal="right" vertical="top" wrapText="1"/>
    </xf>
    <xf numFmtId="3" fontId="30" fillId="2" borderId="3" xfId="0" applyNumberFormat="1" applyFont="1" applyFill="1" applyBorder="1" applyAlignment="1">
      <alignment horizontal="center" vertical="top"/>
    </xf>
    <xf numFmtId="0" fontId="30" fillId="0" borderId="3" xfId="0" applyFont="1" applyBorder="1" applyAlignment="1">
      <alignment vertical="top"/>
    </xf>
    <xf numFmtId="0" fontId="96" fillId="2" borderId="3" xfId="0" applyFont="1" applyFill="1" applyBorder="1" applyAlignment="1">
      <alignment vertical="top"/>
    </xf>
    <xf numFmtId="3" fontId="49" fillId="2" borderId="3" xfId="5" applyNumberFormat="1" applyFont="1" applyFill="1" applyBorder="1" applyAlignment="1">
      <alignment horizontal="center" vertical="top" wrapText="1"/>
    </xf>
    <xf numFmtId="3" fontId="30" fillId="2" borderId="3" xfId="5" applyNumberFormat="1" applyFont="1" applyFill="1" applyBorder="1" applyAlignment="1">
      <alignment horizontal="center" vertical="top" wrapText="1"/>
    </xf>
    <xf numFmtId="0" fontId="30" fillId="0" borderId="3" xfId="5" applyFont="1" applyFill="1" applyBorder="1" applyAlignment="1">
      <alignment vertical="top" wrapText="1"/>
    </xf>
    <xf numFmtId="0" fontId="97" fillId="2" borderId="3" xfId="0" applyFont="1" applyFill="1" applyBorder="1" applyAlignment="1">
      <alignment vertical="top"/>
    </xf>
    <xf numFmtId="0" fontId="96" fillId="2" borderId="3" xfId="0" applyFont="1" applyFill="1" applyBorder="1" applyAlignment="1">
      <alignment horizontal="center" vertical="top" wrapText="1"/>
    </xf>
    <xf numFmtId="0" fontId="96" fillId="2" borderId="3" xfId="0" applyFont="1" applyFill="1" applyBorder="1" applyAlignment="1">
      <alignment horizontal="center" vertical="top"/>
    </xf>
    <xf numFmtId="0" fontId="49" fillId="2" borderId="3" xfId="0" applyFont="1" applyFill="1" applyBorder="1" applyAlignment="1">
      <alignment vertical="top"/>
    </xf>
    <xf numFmtId="3" fontId="87" fillId="2" borderId="3" xfId="0" applyNumberFormat="1" applyFont="1" applyFill="1" applyBorder="1" applyAlignment="1">
      <alignment horizontal="center" vertical="top"/>
    </xf>
    <xf numFmtId="3" fontId="49" fillId="2" borderId="3" xfId="0" applyNumberFormat="1" applyFont="1" applyFill="1" applyBorder="1" applyAlignment="1">
      <alignment horizontal="center" vertical="top" wrapText="1"/>
    </xf>
    <xf numFmtId="4" fontId="30" fillId="0" borderId="3" xfId="5" applyNumberFormat="1" applyFont="1" applyFill="1" applyBorder="1" applyAlignment="1">
      <alignment vertical="top" wrapText="1"/>
    </xf>
    <xf numFmtId="4" fontId="14" fillId="0" borderId="23" xfId="0" applyNumberFormat="1" applyFont="1" applyBorder="1" applyAlignment="1">
      <alignment vertical="top"/>
    </xf>
    <xf numFmtId="4" fontId="49" fillId="2" borderId="3" xfId="0" applyNumberFormat="1" applyFont="1" applyFill="1" applyBorder="1" applyAlignment="1">
      <alignment vertical="top"/>
    </xf>
    <xf numFmtId="4" fontId="49" fillId="0" borderId="3" xfId="0" applyNumberFormat="1" applyFont="1" applyBorder="1" applyAlignment="1">
      <alignment vertical="top"/>
    </xf>
    <xf numFmtId="4" fontId="30" fillId="2" borderId="3" xfId="0" applyNumberFormat="1" applyFont="1" applyFill="1" applyBorder="1" applyAlignment="1">
      <alignment vertical="top"/>
    </xf>
    <xf numFmtId="4" fontId="21" fillId="3" borderId="3" xfId="5" applyNumberFormat="1" applyFont="1" applyFill="1" applyBorder="1" applyAlignment="1"/>
    <xf numFmtId="0" fontId="49" fillId="0" borderId="3" xfId="0" applyFont="1" applyBorder="1" applyAlignment="1">
      <alignment vertical="top"/>
    </xf>
    <xf numFmtId="4" fontId="5" fillId="3" borderId="24" xfId="5" applyNumberFormat="1" applyFont="1" applyFill="1" applyBorder="1" applyAlignment="1">
      <alignment horizontal="center" vertical="top" wrapText="1"/>
    </xf>
    <xf numFmtId="4" fontId="17" fillId="3" borderId="20" xfId="5" applyNumberFormat="1" applyFont="1" applyFill="1" applyBorder="1" applyAlignment="1">
      <alignment vertical="top"/>
    </xf>
    <xf numFmtId="4" fontId="13" fillId="3" borderId="29" xfId="5" applyNumberFormat="1" applyFont="1" applyFill="1" applyBorder="1" applyAlignment="1">
      <alignment horizontal="left" vertical="top" wrapText="1" readingOrder="1"/>
    </xf>
    <xf numFmtId="4" fontId="3" fillId="3" borderId="29" xfId="5" applyNumberFormat="1" applyFont="1" applyFill="1" applyBorder="1" applyAlignment="1">
      <alignment vertical="top"/>
    </xf>
    <xf numFmtId="4" fontId="3" fillId="3" borderId="20" xfId="5" applyNumberFormat="1" applyFont="1" applyFill="1" applyBorder="1" applyAlignment="1">
      <alignment vertical="top"/>
    </xf>
    <xf numFmtId="0" fontId="50" fillId="0" borderId="5" xfId="5" applyFont="1" applyBorder="1"/>
    <xf numFmtId="0" fontId="53" fillId="0" borderId="3" xfId="22" applyFont="1" applyBorder="1" applyAlignment="1">
      <alignment vertical="top" wrapText="1"/>
    </xf>
    <xf numFmtId="0" fontId="53" fillId="0" borderId="3" xfId="22" applyFont="1" applyBorder="1" applyAlignment="1">
      <alignment horizontal="left" vertical="top" wrapText="1" readingOrder="1"/>
    </xf>
    <xf numFmtId="49" fontId="53" fillId="0" borderId="3" xfId="22" applyNumberFormat="1" applyFont="1" applyBorder="1" applyAlignment="1">
      <alignment vertical="top"/>
    </xf>
    <xf numFmtId="0" fontId="53" fillId="0" borderId="3" xfId="5" applyFont="1" applyBorder="1" applyAlignment="1">
      <alignment vertical="top"/>
    </xf>
    <xf numFmtId="0" fontId="53" fillId="0" borderId="3" xfId="5" applyFont="1" applyBorder="1" applyAlignment="1">
      <alignment horizontal="right" vertical="top"/>
    </xf>
    <xf numFmtId="0" fontId="53" fillId="0" borderId="3" xfId="5" applyFont="1" applyBorder="1" applyAlignment="1">
      <alignment vertical="top" wrapText="1"/>
    </xf>
    <xf numFmtId="4" fontId="50" fillId="0" borderId="3" xfId="5" applyNumberFormat="1" applyFont="1" applyBorder="1" applyAlignment="1">
      <alignment horizontal="center" vertical="top" wrapText="1"/>
    </xf>
    <xf numFmtId="49" fontId="53" fillId="0" borderId="3" xfId="22" applyNumberFormat="1" applyFont="1" applyBorder="1" applyAlignment="1">
      <alignment vertical="top" wrapText="1"/>
    </xf>
    <xf numFmtId="0" fontId="53" fillId="0" borderId="3" xfId="5" applyFont="1" applyBorder="1"/>
    <xf numFmtId="0" fontId="53" fillId="0" borderId="3" xfId="22" applyFont="1" applyBorder="1" applyAlignment="1">
      <alignment horizontal="left" vertical="top" wrapText="1"/>
    </xf>
    <xf numFmtId="0" fontId="53" fillId="0" borderId="3" xfId="5" applyFont="1" applyBorder="1" applyAlignment="1">
      <alignment horizontal="left" vertical="top" wrapText="1" readingOrder="1"/>
    </xf>
    <xf numFmtId="49" fontId="53" fillId="0" borderId="3" xfId="5" applyNumberFormat="1" applyFont="1" applyBorder="1" applyAlignment="1">
      <alignment vertical="top" wrapText="1"/>
    </xf>
    <xf numFmtId="0" fontId="21" fillId="0" borderId="8" xfId="5" applyFont="1" applyBorder="1" applyAlignment="1">
      <alignment horizontal="right" vertical="top"/>
    </xf>
    <xf numFmtId="4" fontId="53" fillId="0" borderId="3" xfId="5" applyNumberFormat="1" applyFont="1" applyBorder="1" applyAlignment="1">
      <alignment horizontal="right" vertical="top" wrapText="1"/>
    </xf>
    <xf numFmtId="4" fontId="53" fillId="0" borderId="3" xfId="5" applyNumberFormat="1" applyFont="1" applyBorder="1" applyAlignment="1">
      <alignment horizontal="center" vertical="top" wrapText="1"/>
    </xf>
    <xf numFmtId="4" fontId="53" fillId="0" borderId="3" xfId="5" applyNumberFormat="1" applyFont="1" applyBorder="1"/>
    <xf numFmtId="4" fontId="53" fillId="0" borderId="3" xfId="5" applyNumberFormat="1" applyFont="1" applyBorder="1" applyAlignment="1">
      <alignment vertical="top" wrapText="1"/>
    </xf>
    <xf numFmtId="4" fontId="50" fillId="0" borderId="3" xfId="5" applyNumberFormat="1" applyFont="1" applyBorder="1" applyAlignment="1">
      <alignment vertical="top" wrapText="1"/>
    </xf>
    <xf numFmtId="4" fontId="53" fillId="0" borderId="3" xfId="5" applyNumberFormat="1" applyFont="1" applyBorder="1" applyAlignment="1">
      <alignment vertical="top"/>
    </xf>
    <xf numFmtId="4" fontId="53" fillId="0" borderId="3" xfId="5" applyNumberFormat="1" applyFont="1" applyBorder="1" applyAlignment="1"/>
    <xf numFmtId="0" fontId="98" fillId="0" borderId="3" xfId="22" applyFont="1" applyBorder="1" applyAlignment="1">
      <alignment vertical="top" wrapText="1"/>
    </xf>
    <xf numFmtId="49" fontId="53" fillId="0" borderId="3" xfId="5" applyNumberFormat="1" applyFont="1" applyBorder="1" applyAlignment="1">
      <alignment horizontal="center" vertical="center" wrapText="1"/>
    </xf>
    <xf numFmtId="3" fontId="53" fillId="0" borderId="3" xfId="22" applyNumberFormat="1" applyFont="1" applyBorder="1" applyAlignment="1">
      <alignment horizontal="center" vertical="center"/>
    </xf>
    <xf numFmtId="0" fontId="53" fillId="0" borderId="3" xfId="22" applyFont="1" applyBorder="1"/>
    <xf numFmtId="0" fontId="53" fillId="0" borderId="3" xfId="5" applyFont="1" applyBorder="1" applyAlignment="1">
      <alignment horizontal="center" vertical="center" wrapText="1"/>
    </xf>
    <xf numFmtId="49" fontId="53" fillId="0" borderId="3" xfId="5" applyNumberFormat="1" applyFont="1" applyBorder="1" applyAlignment="1">
      <alignment horizontal="left" vertical="top" wrapText="1"/>
    </xf>
    <xf numFmtId="49" fontId="53" fillId="0" borderId="3" xfId="5" applyNumberFormat="1" applyFont="1" applyBorder="1" applyAlignment="1">
      <alignment horizontal="left" vertical="top"/>
    </xf>
    <xf numFmtId="0" fontId="53" fillId="0" borderId="15" xfId="22" applyFont="1" applyBorder="1" applyAlignment="1">
      <alignment vertical="top" wrapText="1"/>
    </xf>
    <xf numFmtId="0" fontId="98" fillId="0" borderId="3" xfId="5" applyFont="1" applyBorder="1" applyAlignment="1">
      <alignment vertical="top" wrapText="1"/>
    </xf>
    <xf numFmtId="49" fontId="21" fillId="0" borderId="3" xfId="22" applyNumberFormat="1" applyFont="1" applyBorder="1" applyAlignment="1">
      <alignment vertical="top"/>
    </xf>
    <xf numFmtId="3" fontId="21" fillId="0" borderId="3" xfId="5" applyNumberFormat="1" applyFont="1" applyBorder="1" applyAlignment="1">
      <alignment horizontal="right" vertical="top" wrapText="1"/>
    </xf>
    <xf numFmtId="0" fontId="21" fillId="0" borderId="3" xfId="5" applyFont="1" applyBorder="1" applyAlignment="1">
      <alignment horizontal="right" vertical="top" wrapText="1"/>
    </xf>
    <xf numFmtId="0" fontId="21" fillId="0" borderId="3" xfId="5" applyFont="1" applyBorder="1" applyAlignment="1">
      <alignment horizontal="right" vertical="top"/>
    </xf>
    <xf numFmtId="0" fontId="3" fillId="3" borderId="3" xfId="0" applyFont="1" applyFill="1" applyBorder="1" applyAlignment="1">
      <alignment horizontal="center" vertical="top" wrapText="1"/>
    </xf>
    <xf numFmtId="0" fontId="21" fillId="0" borderId="3" xfId="5" applyFont="1" applyBorder="1" applyAlignment="1">
      <alignment horizontal="left" vertical="top" wrapText="1"/>
    </xf>
    <xf numFmtId="4" fontId="53" fillId="0" borderId="3" xfId="22" applyNumberFormat="1" applyFont="1" applyBorder="1" applyAlignment="1">
      <alignment vertical="top"/>
    </xf>
    <xf numFmtId="4" fontId="53" fillId="0" borderId="3" xfId="22" applyNumberFormat="1" applyFont="1" applyBorder="1"/>
    <xf numFmtId="4" fontId="53" fillId="0" borderId="3" xfId="22" applyNumberFormat="1" applyFont="1" applyBorder="1" applyAlignment="1">
      <alignment horizontal="right" vertical="top"/>
    </xf>
    <xf numFmtId="4" fontId="99" fillId="0" borderId="3" xfId="5" applyNumberFormat="1" applyFont="1" applyBorder="1" applyAlignment="1">
      <alignment horizontal="right" vertical="top" wrapText="1"/>
    </xf>
    <xf numFmtId="0" fontId="82" fillId="3" borderId="3" xfId="0" applyFont="1" applyFill="1" applyBorder="1" applyAlignment="1">
      <alignment vertical="top" wrapText="1"/>
    </xf>
    <xf numFmtId="4" fontId="44" fillId="3" borderId="3" xfId="5" applyNumberFormat="1" applyFont="1" applyFill="1" applyBorder="1"/>
    <xf numFmtId="4" fontId="18" fillId="0" borderId="22" xfId="5" applyNumberFormat="1" applyFont="1" applyBorder="1"/>
    <xf numFmtId="4" fontId="28" fillId="0" borderId="22" xfId="5" applyNumberFormat="1" applyFont="1" applyBorder="1"/>
    <xf numFmtId="49" fontId="21" fillId="0" borderId="14" xfId="0" applyNumberFormat="1" applyFont="1" applyFill="1" applyBorder="1" applyAlignment="1">
      <alignment horizontal="left" vertical="top" wrapText="1"/>
    </xf>
    <xf numFmtId="49" fontId="21" fillId="0" borderId="3" xfId="5" applyNumberFormat="1" applyFont="1" applyFill="1" applyBorder="1" applyAlignment="1">
      <alignment vertical="top" wrapText="1"/>
    </xf>
    <xf numFmtId="49" fontId="21" fillId="0" borderId="3" xfId="5" applyNumberFormat="1" applyFont="1" applyFill="1" applyBorder="1" applyAlignment="1">
      <alignment horizontal="left" vertical="top" wrapText="1"/>
    </xf>
    <xf numFmtId="188" fontId="21" fillId="0" borderId="3" xfId="5" applyNumberFormat="1" applyFont="1" applyFill="1" applyBorder="1" applyAlignment="1">
      <alignment horizontal="right" vertical="top" wrapText="1"/>
    </xf>
    <xf numFmtId="188" fontId="21" fillId="0" borderId="3" xfId="5" applyNumberFormat="1" applyFont="1" applyFill="1" applyBorder="1" applyAlignment="1">
      <alignment horizontal="center" vertical="top" wrapText="1"/>
    </xf>
    <xf numFmtId="188" fontId="21" fillId="0" borderId="3" xfId="2" applyNumberFormat="1" applyFont="1" applyFill="1" applyBorder="1" applyAlignment="1">
      <alignment horizontal="right" vertical="top" wrapText="1"/>
    </xf>
    <xf numFmtId="49" fontId="21" fillId="0" borderId="3" xfId="0" applyNumberFormat="1" applyFont="1" applyBorder="1" applyAlignment="1">
      <alignment vertical="top"/>
    </xf>
    <xf numFmtId="49" fontId="21" fillId="0" borderId="3" xfId="0" applyNumberFormat="1" applyFont="1" applyBorder="1" applyAlignment="1">
      <alignment horizontal="left" vertical="top" wrapText="1"/>
    </xf>
    <xf numFmtId="0" fontId="21" fillId="0" borderId="3" xfId="11" applyFont="1" applyBorder="1" applyAlignment="1">
      <alignment vertical="top" wrapText="1"/>
    </xf>
    <xf numFmtId="0" fontId="21" fillId="0" borderId="3" xfId="11" applyFont="1" applyFill="1" applyBorder="1" applyAlignment="1">
      <alignment horizontal="left" vertical="top" wrapText="1" readingOrder="1"/>
    </xf>
    <xf numFmtId="49" fontId="21" fillId="0" borderId="3" xfId="5" applyNumberFormat="1" applyFont="1" applyFill="1" applyBorder="1" applyAlignment="1">
      <alignment horizontal="left" vertical="top" wrapText="1" readingOrder="1"/>
    </xf>
    <xf numFmtId="0" fontId="3" fillId="3" borderId="14" xfId="0" applyFont="1" applyFill="1" applyBorder="1" applyAlignment="1">
      <alignment horizontal="center" vertical="top" wrapText="1"/>
    </xf>
    <xf numFmtId="0" fontId="71" fillId="3" borderId="3" xfId="0" applyFont="1" applyFill="1" applyBorder="1" applyAlignment="1">
      <alignment horizontal="left" vertical="top" wrapText="1"/>
    </xf>
    <xf numFmtId="0" fontId="21" fillId="2" borderId="3" xfId="11" applyFont="1" applyFill="1" applyBorder="1" applyAlignment="1">
      <alignment wrapText="1"/>
    </xf>
    <xf numFmtId="0" fontId="21" fillId="2" borderId="3" xfId="11" applyFont="1" applyFill="1" applyBorder="1" applyAlignment="1">
      <alignment vertical="top" wrapText="1"/>
    </xf>
    <xf numFmtId="0" fontId="21" fillId="2" borderId="3" xfId="11" applyFont="1" applyFill="1" applyBorder="1" applyAlignment="1">
      <alignment vertical="top"/>
    </xf>
    <xf numFmtId="4" fontId="21" fillId="0" borderId="15" xfId="2" applyNumberFormat="1" applyFont="1" applyBorder="1" applyAlignment="1">
      <alignment horizontal="right" vertical="top"/>
    </xf>
    <xf numFmtId="0" fontId="52" fillId="0" borderId="3" xfId="5" applyFont="1" applyFill="1" applyBorder="1" applyAlignment="1">
      <alignment horizontal="left" vertical="top" wrapText="1" readingOrder="1"/>
    </xf>
    <xf numFmtId="49" fontId="52" fillId="0" borderId="3" xfId="5" applyNumberFormat="1" applyFont="1" applyBorder="1" applyAlignment="1">
      <alignment vertical="top"/>
    </xf>
    <xf numFmtId="0" fontId="82" fillId="0" borderId="3" xfId="11" applyFont="1" applyBorder="1" applyAlignment="1">
      <alignment horizontal="left" vertical="top" wrapText="1"/>
    </xf>
    <xf numFmtId="49" fontId="53" fillId="0" borderId="25" xfId="5" applyNumberFormat="1" applyFont="1" applyBorder="1" applyAlignment="1">
      <alignment vertical="top" wrapText="1"/>
    </xf>
    <xf numFmtId="49" fontId="53" fillId="0" borderId="24" xfId="11" applyNumberFormat="1" applyFont="1" applyFill="1" applyBorder="1" applyAlignment="1">
      <alignment horizontal="left" vertical="top" wrapText="1" readingOrder="1"/>
    </xf>
    <xf numFmtId="0" fontId="53" fillId="0" borderId="20" xfId="5" applyFont="1" applyFill="1" applyBorder="1" applyAlignment="1">
      <alignment horizontal="left" vertical="top" wrapText="1" readingOrder="1"/>
    </xf>
    <xf numFmtId="3" fontId="3" fillId="0" borderId="2" xfId="0" applyNumberFormat="1" applyFont="1" applyFill="1" applyBorder="1" applyAlignment="1">
      <alignment horizontal="center" vertical="top"/>
    </xf>
    <xf numFmtId="49" fontId="53" fillId="0" borderId="14" xfId="5" applyNumberFormat="1" applyFont="1" applyBorder="1" applyAlignment="1">
      <alignment vertical="top" wrapText="1"/>
    </xf>
    <xf numFmtId="49" fontId="53" fillId="0" borderId="14" xfId="11" applyNumberFormat="1" applyFont="1" applyFill="1" applyBorder="1" applyAlignment="1">
      <alignment horizontal="left" vertical="top" wrapText="1" readingOrder="1"/>
    </xf>
    <xf numFmtId="0" fontId="3" fillId="3" borderId="22" xfId="5" applyFont="1" applyFill="1" applyBorder="1"/>
    <xf numFmtId="0" fontId="3" fillId="0" borderId="2" xfId="5" applyFont="1" applyBorder="1" applyAlignment="1">
      <alignment vertical="top"/>
    </xf>
    <xf numFmtId="0" fontId="82" fillId="0" borderId="3" xfId="11" applyFont="1" applyBorder="1" applyAlignment="1">
      <alignment vertical="top" wrapText="1"/>
    </xf>
    <xf numFmtId="4" fontId="21" fillId="0" borderId="3" xfId="20" applyNumberFormat="1" applyFont="1" applyBorder="1" applyAlignment="1">
      <alignment horizontal="right" vertical="top"/>
    </xf>
    <xf numFmtId="4" fontId="50" fillId="3" borderId="22" xfId="5" applyNumberFormat="1" applyFont="1" applyFill="1" applyBorder="1" applyAlignment="1">
      <alignment horizontal="right"/>
    </xf>
    <xf numFmtId="188" fontId="50" fillId="0" borderId="3" xfId="2" applyNumberFormat="1" applyFont="1" applyBorder="1" applyAlignment="1">
      <alignment vertical="top" wrapText="1"/>
    </xf>
    <xf numFmtId="0" fontId="21" fillId="0" borderId="23" xfId="5" applyFont="1" applyBorder="1" applyAlignment="1">
      <alignment vertical="top" wrapText="1"/>
    </xf>
    <xf numFmtId="0" fontId="50" fillId="0" borderId="23" xfId="5" applyFont="1" applyBorder="1" applyAlignment="1">
      <alignment vertical="top" wrapText="1"/>
    </xf>
    <xf numFmtId="2" fontId="48" fillId="0" borderId="3" xfId="5" applyNumberFormat="1" applyFont="1" applyBorder="1" applyAlignment="1">
      <alignment horizontal="left" vertical="top" wrapText="1" readingOrder="1"/>
    </xf>
    <xf numFmtId="0" fontId="48" fillId="0" borderId="3" xfId="5" applyFont="1" applyBorder="1" applyAlignment="1">
      <alignment horizontal="left" vertical="top" wrapText="1" readingOrder="1"/>
    </xf>
    <xf numFmtId="17" fontId="21" fillId="0" borderId="3" xfId="5" applyNumberFormat="1" applyFont="1" applyBorder="1" applyAlignment="1">
      <alignment horizontal="center" vertical="top"/>
    </xf>
    <xf numFmtId="0" fontId="21" fillId="0" borderId="3" xfId="0" applyFont="1" applyBorder="1" applyAlignment="1">
      <alignment horizontal="left" vertical="top" wrapText="1"/>
    </xf>
    <xf numFmtId="4" fontId="21" fillId="0" borderId="3" xfId="2" applyNumberFormat="1" applyFont="1" applyBorder="1" applyAlignment="1">
      <alignment horizontal="right" vertical="top"/>
    </xf>
    <xf numFmtId="4" fontId="21" fillId="0" borderId="3" xfId="2" applyNumberFormat="1" applyFont="1" applyBorder="1" applyAlignment="1">
      <alignment horizontal="right" vertical="top" wrapText="1"/>
    </xf>
    <xf numFmtId="4" fontId="50" fillId="0" borderId="3" xfId="5" applyNumberFormat="1" applyFont="1" applyBorder="1" applyAlignment="1">
      <alignment horizontal="right" vertical="top" wrapText="1"/>
    </xf>
    <xf numFmtId="4" fontId="50" fillId="0" borderId="3" xfId="2" applyNumberFormat="1" applyFont="1" applyBorder="1" applyAlignment="1">
      <alignment horizontal="right" vertical="top" wrapText="1"/>
    </xf>
    <xf numFmtId="4" fontId="21" fillId="3" borderId="3" xfId="5" applyNumberFormat="1" applyFont="1" applyFill="1" applyBorder="1" applyAlignment="1">
      <alignment horizontal="right" vertical="top" wrapText="1"/>
    </xf>
    <xf numFmtId="4" fontId="44" fillId="0" borderId="3" xfId="2" applyNumberFormat="1" applyFont="1" applyBorder="1" applyAlignment="1">
      <alignment horizontal="right" vertical="top"/>
    </xf>
    <xf numFmtId="4" fontId="44" fillId="0" borderId="3" xfId="2" applyNumberFormat="1" applyFont="1" applyBorder="1" applyAlignment="1">
      <alignment horizontal="right" vertical="top" wrapText="1"/>
    </xf>
    <xf numFmtId="0" fontId="21" fillId="0" borderId="23" xfId="5" quotePrefix="1" applyFont="1" applyBorder="1" applyAlignment="1">
      <alignment vertical="top" wrapText="1"/>
    </xf>
    <xf numFmtId="0" fontId="7" fillId="3" borderId="15" xfId="0" applyFont="1" applyFill="1" applyBorder="1" applyAlignment="1">
      <alignment vertical="top" wrapText="1"/>
    </xf>
    <xf numFmtId="0" fontId="49" fillId="0" borderId="3" xfId="5" applyFont="1" applyBorder="1" applyAlignment="1">
      <alignment vertical="top" wrapText="1"/>
    </xf>
    <xf numFmtId="4" fontId="21" fillId="0" borderId="23" xfId="5" applyNumberFormat="1" applyFont="1" applyBorder="1" applyAlignment="1">
      <alignment horizontal="right" vertical="top"/>
    </xf>
    <xf numFmtId="0" fontId="21" fillId="0" borderId="3" xfId="0" applyFont="1" applyBorder="1" applyAlignment="1">
      <alignment horizontal="left" wrapText="1"/>
    </xf>
    <xf numFmtId="0" fontId="21" fillId="0" borderId="3" xfId="5" applyFont="1" applyBorder="1" applyAlignment="1">
      <alignment horizontal="left" vertical="top" wrapText="1" readingOrder="1"/>
    </xf>
    <xf numFmtId="3" fontId="3" fillId="3" borderId="22" xfId="0" applyNumberFormat="1" applyFont="1" applyFill="1" applyBorder="1" applyAlignment="1">
      <alignment horizontal="center" vertical="top"/>
    </xf>
    <xf numFmtId="0" fontId="21" fillId="3" borderId="34" xfId="5" applyFont="1" applyFill="1" applyBorder="1" applyAlignment="1">
      <alignment vertical="top" wrapText="1"/>
    </xf>
    <xf numFmtId="0" fontId="21" fillId="3" borderId="22" xfId="5" applyFont="1" applyFill="1" applyBorder="1" applyAlignment="1">
      <alignment vertical="top" wrapText="1"/>
    </xf>
    <xf numFmtId="4" fontId="21" fillId="3" borderId="22" xfId="5" applyNumberFormat="1" applyFont="1" applyFill="1" applyBorder="1" applyAlignment="1">
      <alignment horizontal="right" vertical="top" wrapText="1"/>
    </xf>
    <xf numFmtId="4" fontId="44" fillId="3" borderId="22" xfId="5" applyNumberFormat="1" applyFont="1" applyFill="1" applyBorder="1" applyAlignment="1">
      <alignment horizontal="right" vertical="top" wrapText="1"/>
    </xf>
    <xf numFmtId="4" fontId="21" fillId="0" borderId="5" xfId="5" applyNumberFormat="1" applyFont="1" applyBorder="1" applyAlignment="1">
      <alignment horizontal="right"/>
    </xf>
    <xf numFmtId="4" fontId="21" fillId="3" borderId="3" xfId="0" applyNumberFormat="1" applyFont="1" applyFill="1" applyBorder="1" applyAlignment="1">
      <alignment horizontal="right" vertical="top"/>
    </xf>
    <xf numFmtId="0" fontId="100" fillId="0" borderId="3" xfId="5" applyFont="1" applyFill="1" applyBorder="1" applyAlignment="1">
      <alignment horizontal="left" vertical="top" wrapText="1" readingOrder="1"/>
    </xf>
    <xf numFmtId="0" fontId="100" fillId="0" borderId="3" xfId="5" applyFont="1" applyBorder="1" applyAlignment="1">
      <alignment vertical="top"/>
    </xf>
    <xf numFmtId="0" fontId="100" fillId="0" borderId="3" xfId="5" applyFont="1" applyBorder="1" applyAlignment="1">
      <alignment vertical="top" wrapText="1"/>
    </xf>
    <xf numFmtId="0" fontId="100" fillId="0" borderId="3" xfId="5" applyFont="1" applyFill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70" fillId="3" borderId="28" xfId="0" applyFont="1" applyFill="1" applyBorder="1" applyAlignment="1">
      <alignment vertical="top" wrapText="1"/>
    </xf>
    <xf numFmtId="0" fontId="100" fillId="0" borderId="3" xfId="5" applyFont="1" applyFill="1" applyBorder="1" applyAlignment="1">
      <alignment horizontal="center" vertical="top" wrapText="1"/>
    </xf>
    <xf numFmtId="0" fontId="100" fillId="0" borderId="23" xfId="0" applyFont="1" applyBorder="1" applyAlignment="1">
      <alignment vertical="top" wrapText="1"/>
    </xf>
    <xf numFmtId="0" fontId="21" fillId="0" borderId="23" xfId="5" applyFont="1" applyBorder="1" applyAlignment="1">
      <alignment horizontal="center" vertical="top"/>
    </xf>
    <xf numFmtId="0" fontId="21" fillId="3" borderId="7" xfId="5" applyFont="1" applyFill="1" applyBorder="1" applyAlignment="1">
      <alignment vertical="top" wrapText="1"/>
    </xf>
    <xf numFmtId="4" fontId="100" fillId="0" borderId="3" xfId="5" applyNumberFormat="1" applyFont="1" applyFill="1" applyBorder="1" applyAlignment="1">
      <alignment horizontal="right" vertical="top" wrapText="1"/>
    </xf>
    <xf numFmtId="4" fontId="100" fillId="0" borderId="3" xfId="5" applyNumberFormat="1" applyFont="1" applyBorder="1" applyAlignment="1">
      <alignment horizontal="right" vertical="top"/>
    </xf>
    <xf numFmtId="4" fontId="21" fillId="0" borderId="32" xfId="5" applyNumberFormat="1" applyFont="1" applyBorder="1" applyAlignment="1">
      <alignment horizontal="right" vertical="top"/>
    </xf>
    <xf numFmtId="0" fontId="55" fillId="3" borderId="3" xfId="5" applyFont="1" applyFill="1" applyBorder="1" applyAlignment="1">
      <alignment vertical="top" wrapText="1"/>
    </xf>
    <xf numFmtId="0" fontId="21" fillId="3" borderId="3" xfId="5" applyFont="1" applyFill="1" applyBorder="1" applyAlignment="1">
      <alignment vertical="top"/>
    </xf>
    <xf numFmtId="4" fontId="21" fillId="3" borderId="3" xfId="5" applyNumberFormat="1" applyFont="1" applyFill="1" applyBorder="1" applyAlignment="1">
      <alignment horizontal="right" vertical="top"/>
    </xf>
    <xf numFmtId="4" fontId="50" fillId="0" borderId="22" xfId="5" applyNumberFormat="1" applyFont="1" applyBorder="1" applyAlignment="1">
      <alignment horizontal="right"/>
    </xf>
    <xf numFmtId="0" fontId="5" fillId="0" borderId="2" xfId="5" applyFont="1" applyFill="1" applyBorder="1" applyAlignment="1">
      <alignment horizontal="center" vertical="top" wrapText="1"/>
    </xf>
    <xf numFmtId="49" fontId="53" fillId="3" borderId="3" xfId="5" applyNumberFormat="1" applyFont="1" applyFill="1" applyBorder="1" applyAlignment="1">
      <alignment horizontal="center" vertical="top" wrapText="1" readingOrder="1"/>
    </xf>
    <xf numFmtId="49" fontId="53" fillId="3" borderId="3" xfId="5" applyNumberFormat="1" applyFont="1" applyFill="1" applyBorder="1" applyAlignment="1">
      <alignment horizontal="center" vertical="top" wrapText="1"/>
    </xf>
    <xf numFmtId="0" fontId="53" fillId="3" borderId="3" xfId="5" applyFont="1" applyFill="1" applyBorder="1" applyAlignment="1">
      <alignment vertical="top" wrapText="1"/>
    </xf>
    <xf numFmtId="0" fontId="53" fillId="3" borderId="3" xfId="5" applyFont="1" applyFill="1" applyBorder="1" applyAlignment="1">
      <alignment horizontal="center" vertical="top" wrapText="1" readingOrder="1"/>
    </xf>
    <xf numFmtId="4" fontId="50" fillId="0" borderId="5" xfId="0" applyNumberFormat="1" applyFont="1" applyBorder="1"/>
    <xf numFmtId="0" fontId="21" fillId="0" borderId="14" xfId="5" applyFont="1" applyBorder="1" applyAlignment="1">
      <alignment vertical="top" wrapText="1"/>
    </xf>
    <xf numFmtId="3" fontId="21" fillId="0" borderId="3" xfId="5" applyNumberFormat="1" applyFont="1" applyBorder="1" applyAlignment="1">
      <alignment horizontal="center" vertical="top" wrapText="1"/>
    </xf>
    <xf numFmtId="3" fontId="21" fillId="0" borderId="3" xfId="5" applyNumberFormat="1" applyFont="1" applyBorder="1" applyAlignment="1">
      <alignment vertical="top" wrapText="1"/>
    </xf>
    <xf numFmtId="4" fontId="21" fillId="0" borderId="0" xfId="5" applyNumberFormat="1" applyFont="1" applyAlignment="1">
      <alignment horizontal="right" vertical="top" wrapText="1"/>
    </xf>
    <xf numFmtId="0" fontId="82" fillId="0" borderId="3" xfId="0" applyFont="1" applyBorder="1" applyAlignment="1">
      <alignment vertical="top" wrapText="1"/>
    </xf>
    <xf numFmtId="0" fontId="49" fillId="0" borderId="20" xfId="5" applyFont="1" applyBorder="1" applyAlignment="1">
      <alignment vertical="top" wrapText="1"/>
    </xf>
    <xf numFmtId="0" fontId="51" fillId="3" borderId="3" xfId="5" applyFont="1" applyFill="1" applyBorder="1" applyAlignment="1">
      <alignment horizontal="center" vertical="top" wrapText="1"/>
    </xf>
    <xf numFmtId="0" fontId="50" fillId="3" borderId="14" xfId="5" applyFont="1" applyFill="1" applyBorder="1" applyAlignment="1">
      <alignment vertical="top" wrapText="1"/>
    </xf>
    <xf numFmtId="0" fontId="50" fillId="3" borderId="3" xfId="5" applyFont="1" applyFill="1" applyBorder="1" applyAlignment="1">
      <alignment horizontal="center" vertical="top" wrapText="1"/>
    </xf>
    <xf numFmtId="1" fontId="21" fillId="0" borderId="7" xfId="0" applyNumberFormat="1" applyFont="1" applyFill="1" applyBorder="1" applyAlignment="1">
      <alignment horizontal="center" vertical="top"/>
    </xf>
    <xf numFmtId="4" fontId="21" fillId="0" borderId="14" xfId="2" applyNumberFormat="1" applyFont="1" applyFill="1" applyBorder="1" applyAlignment="1">
      <alignment horizontal="right" vertical="top" wrapText="1"/>
    </xf>
    <xf numFmtId="4" fontId="21" fillId="0" borderId="14" xfId="5" applyNumberFormat="1" applyFont="1" applyBorder="1" applyAlignment="1">
      <alignment horizontal="right" vertical="top" wrapText="1"/>
    </xf>
    <xf numFmtId="4" fontId="21" fillId="3" borderId="14" xfId="5" applyNumberFormat="1" applyFont="1" applyFill="1" applyBorder="1" applyAlignment="1">
      <alignment horizontal="right" vertical="top" wrapText="1"/>
    </xf>
    <xf numFmtId="4" fontId="50" fillId="3" borderId="3" xfId="5" applyNumberFormat="1" applyFont="1" applyFill="1" applyBorder="1" applyAlignment="1">
      <alignment horizontal="right" vertical="top" wrapText="1"/>
    </xf>
    <xf numFmtId="0" fontId="21" fillId="0" borderId="23" xfId="5" applyFont="1" applyFill="1" applyBorder="1" applyAlignment="1">
      <alignment horizontal="left" wrapText="1"/>
    </xf>
    <xf numFmtId="0" fontId="21" fillId="0" borderId="23" xfId="5" applyFont="1" applyBorder="1" applyAlignment="1">
      <alignment horizontal="left" vertical="top" wrapText="1"/>
    </xf>
    <xf numFmtId="0" fontId="41" fillId="0" borderId="3" xfId="5" applyFont="1" applyFill="1" applyBorder="1" applyAlignment="1">
      <alignment horizontal="left" vertical="top" wrapText="1" readingOrder="1"/>
    </xf>
    <xf numFmtId="0" fontId="3" fillId="3" borderId="7" xfId="0" applyFont="1" applyFill="1" applyBorder="1" applyAlignment="1">
      <alignment horizontal="center" vertical="top" wrapText="1"/>
    </xf>
    <xf numFmtId="0" fontId="70" fillId="3" borderId="7" xfId="0" applyFont="1" applyFill="1" applyBorder="1" applyAlignment="1">
      <alignment horizontal="left" vertical="top" wrapText="1"/>
    </xf>
    <xf numFmtId="0" fontId="50" fillId="0" borderId="3" xfId="5" applyFont="1" applyFill="1" applyBorder="1" applyAlignment="1">
      <alignment horizontal="left" vertical="top" wrapText="1" readingOrder="1"/>
    </xf>
    <xf numFmtId="0" fontId="21" fillId="0" borderId="3" xfId="5" applyFont="1" applyBorder="1" applyAlignment="1">
      <alignment horizontal="center" wrapText="1"/>
    </xf>
    <xf numFmtId="0" fontId="70" fillId="3" borderId="3" xfId="0" applyFont="1" applyFill="1" applyBorder="1" applyAlignment="1">
      <alignment horizontal="left" vertical="top" wrapText="1"/>
    </xf>
    <xf numFmtId="0" fontId="49" fillId="3" borderId="3" xfId="5" applyFont="1" applyFill="1" applyBorder="1" applyAlignment="1">
      <alignment vertical="top" wrapText="1"/>
    </xf>
    <xf numFmtId="0" fontId="21" fillId="3" borderId="3" xfId="5" applyFont="1" applyFill="1" applyBorder="1" applyAlignment="1">
      <alignment horizontal="center" vertical="top"/>
    </xf>
    <xf numFmtId="4" fontId="21" fillId="0" borderId="20" xfId="5" applyNumberFormat="1" applyFont="1" applyBorder="1" applyAlignment="1">
      <alignment horizontal="right" vertical="top"/>
    </xf>
    <xf numFmtId="1" fontId="3" fillId="2" borderId="3" xfId="0" applyNumberFormat="1" applyFont="1" applyFill="1" applyBorder="1" applyAlignment="1">
      <alignment horizontal="center" vertical="top"/>
    </xf>
    <xf numFmtId="17" fontId="21" fillId="0" borderId="3" xfId="5" applyNumberFormat="1" applyFont="1" applyBorder="1" applyAlignment="1">
      <alignment horizontal="center" vertical="top" wrapText="1"/>
    </xf>
    <xf numFmtId="17" fontId="57" fillId="0" borderId="3" xfId="5" applyNumberFormat="1" applyFont="1" applyBorder="1" applyAlignment="1">
      <alignment horizontal="center" vertical="top" wrapText="1"/>
    </xf>
    <xf numFmtId="0" fontId="94" fillId="0" borderId="3" xfId="0" applyFont="1" applyBorder="1" applyAlignment="1">
      <alignment horizontal="center" vertical="top" wrapText="1"/>
    </xf>
    <xf numFmtId="0" fontId="57" fillId="0" borderId="3" xfId="5" applyFont="1" applyBorder="1" applyAlignment="1">
      <alignment vertical="top"/>
    </xf>
    <xf numFmtId="0" fontId="21" fillId="0" borderId="14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49" fillId="0" borderId="3" xfId="0" applyFont="1" applyBorder="1" applyAlignment="1">
      <alignment horizontal="left" vertical="top" wrapText="1" indent="2"/>
    </xf>
    <xf numFmtId="17" fontId="21" fillId="3" borderId="3" xfId="5" applyNumberFormat="1" applyFont="1" applyFill="1" applyBorder="1" applyAlignment="1">
      <alignment horizontal="center" vertical="top" wrapText="1"/>
    </xf>
    <xf numFmtId="4" fontId="21" fillId="0" borderId="23" xfId="2" applyNumberFormat="1" applyFont="1" applyBorder="1" applyAlignment="1">
      <alignment horizontal="right" vertical="top" wrapText="1"/>
    </xf>
    <xf numFmtId="4" fontId="102" fillId="0" borderId="3" xfId="5" applyNumberFormat="1" applyFont="1" applyBorder="1" applyAlignment="1">
      <alignment horizontal="right" vertical="top" wrapText="1"/>
    </xf>
    <xf numFmtId="4" fontId="21" fillId="2" borderId="3" xfId="5" applyNumberFormat="1" applyFont="1" applyFill="1" applyBorder="1" applyAlignment="1">
      <alignment horizontal="right" vertical="top"/>
    </xf>
    <xf numFmtId="49" fontId="21" fillId="0" borderId="14" xfId="5" applyNumberFormat="1" applyFont="1" applyBorder="1" applyAlignment="1">
      <alignment vertical="top" wrapText="1"/>
    </xf>
    <xf numFmtId="1" fontId="3" fillId="0" borderId="8" xfId="0" applyNumberFormat="1" applyFont="1" applyFill="1" applyBorder="1" applyAlignment="1">
      <alignment horizontal="center" vertical="top"/>
    </xf>
    <xf numFmtId="0" fontId="76" fillId="0" borderId="0" xfId="0" applyFont="1" applyBorder="1" applyAlignment="1"/>
    <xf numFmtId="0" fontId="100" fillId="0" borderId="3" xfId="5" applyFont="1" applyBorder="1" applyAlignment="1">
      <alignment horizontal="center" vertical="top"/>
    </xf>
    <xf numFmtId="0" fontId="100" fillId="0" borderId="14" xfId="5" applyFont="1" applyFill="1" applyBorder="1" applyAlignment="1">
      <alignment vertical="top" wrapText="1"/>
    </xf>
    <xf numFmtId="0" fontId="41" fillId="0" borderId="14" xfId="5" applyFont="1" applyFill="1" applyBorder="1" applyAlignment="1">
      <alignment vertical="top" wrapText="1"/>
    </xf>
    <xf numFmtId="0" fontId="41" fillId="0" borderId="3" xfId="5" applyFont="1" applyBorder="1" applyAlignment="1">
      <alignment horizontal="center" vertical="top" wrapText="1"/>
    </xf>
    <xf numFmtId="0" fontId="41" fillId="0" borderId="23" xfId="5" applyFont="1" applyFill="1" applyBorder="1" applyAlignment="1">
      <alignment vertical="top" wrapText="1"/>
    </xf>
    <xf numFmtId="0" fontId="54" fillId="0" borderId="3" xfId="5" applyFont="1" applyBorder="1" applyAlignment="1">
      <alignment horizontal="center" vertical="top" wrapText="1"/>
    </xf>
    <xf numFmtId="0" fontId="21" fillId="0" borderId="23" xfId="0" applyFont="1" applyBorder="1" applyAlignment="1">
      <alignment vertical="top" wrapText="1"/>
    </xf>
    <xf numFmtId="0" fontId="58" fillId="3" borderId="3" xfId="5" applyFont="1" applyFill="1" applyBorder="1" applyAlignment="1">
      <alignment horizontal="left" vertical="top" wrapText="1" readingOrder="1"/>
    </xf>
    <xf numFmtId="0" fontId="57" fillId="3" borderId="3" xfId="5" applyFont="1" applyFill="1" applyBorder="1" applyAlignment="1">
      <alignment wrapText="1"/>
    </xf>
    <xf numFmtId="4" fontId="57" fillId="3" borderId="3" xfId="0" applyNumberFormat="1" applyFont="1" applyFill="1" applyBorder="1" applyAlignment="1">
      <alignment horizontal="right" vertical="top"/>
    </xf>
    <xf numFmtId="0" fontId="57" fillId="3" borderId="3" xfId="5" applyFont="1" applyFill="1" applyBorder="1"/>
    <xf numFmtId="1" fontId="57" fillId="0" borderId="3" xfId="0" applyNumberFormat="1" applyFont="1" applyFill="1" applyBorder="1" applyAlignment="1">
      <alignment horizontal="center" vertical="top"/>
    </xf>
    <xf numFmtId="0" fontId="105" fillId="0" borderId="3" xfId="5" applyFont="1" applyFill="1" applyBorder="1" applyAlignment="1">
      <alignment vertical="top" wrapText="1"/>
    </xf>
    <xf numFmtId="0" fontId="105" fillId="0" borderId="3" xfId="5" applyFont="1" applyFill="1" applyBorder="1" applyAlignment="1">
      <alignment horizontal="left" vertical="top" wrapText="1" readingOrder="1"/>
    </xf>
    <xf numFmtId="0" fontId="105" fillId="0" borderId="3" xfId="5" applyFont="1" applyBorder="1" applyAlignment="1">
      <alignment horizontal="center" vertical="top"/>
    </xf>
    <xf numFmtId="0" fontId="105" fillId="0" borderId="3" xfId="5" applyFont="1" applyBorder="1" applyAlignment="1">
      <alignment horizontal="right" vertical="top"/>
    </xf>
    <xf numFmtId="0" fontId="105" fillId="0" borderId="3" xfId="5" applyFont="1" applyBorder="1" applyAlignment="1">
      <alignment vertical="top"/>
    </xf>
    <xf numFmtId="0" fontId="105" fillId="0" borderId="3" xfId="0" applyFont="1" applyBorder="1" applyAlignment="1">
      <alignment vertical="top" wrapText="1"/>
    </xf>
    <xf numFmtId="0" fontId="105" fillId="0" borderId="3" xfId="5" applyFont="1" applyFill="1" applyBorder="1" applyAlignment="1">
      <alignment horizontal="center" vertical="top" wrapText="1" readingOrder="1"/>
    </xf>
    <xf numFmtId="0" fontId="91" fillId="0" borderId="3" xfId="0" applyFont="1" applyBorder="1" applyAlignment="1">
      <alignment horizontal="left" vertical="top" wrapText="1"/>
    </xf>
    <xf numFmtId="0" fontId="57" fillId="0" borderId="3" xfId="5" applyFont="1" applyFill="1" applyBorder="1" applyAlignment="1">
      <alignment horizontal="center" vertical="top" wrapText="1" readingOrder="1"/>
    </xf>
    <xf numFmtId="0" fontId="105" fillId="0" borderId="3" xfId="5" applyFont="1" applyBorder="1" applyAlignment="1">
      <alignment horizontal="right" vertical="top" wrapText="1"/>
    </xf>
    <xf numFmtId="0" fontId="105" fillId="0" borderId="3" xfId="5" applyFont="1" applyBorder="1" applyAlignment="1">
      <alignment vertical="top" wrapText="1"/>
    </xf>
    <xf numFmtId="0" fontId="91" fillId="0" borderId="3" xfId="5" applyFont="1" applyFill="1" applyBorder="1" applyAlignment="1">
      <alignment horizontal="center" vertical="top" wrapText="1" readingOrder="1"/>
    </xf>
    <xf numFmtId="3" fontId="105" fillId="0" borderId="3" xfId="5" applyNumberFormat="1" applyFont="1" applyBorder="1" applyAlignment="1">
      <alignment horizontal="right" vertical="top"/>
    </xf>
    <xf numFmtId="3" fontId="105" fillId="0" borderId="3" xfId="5" applyNumberFormat="1" applyFont="1" applyBorder="1" applyAlignment="1">
      <alignment vertical="top"/>
    </xf>
    <xf numFmtId="0" fontId="106" fillId="0" borderId="3" xfId="5" applyFont="1" applyFill="1" applyBorder="1" applyAlignment="1">
      <alignment vertical="top" wrapText="1"/>
    </xf>
    <xf numFmtId="0" fontId="107" fillId="0" borderId="3" xfId="5" applyFont="1" applyFill="1" applyBorder="1" applyAlignment="1">
      <alignment horizontal="left" vertical="top" wrapText="1" readingOrder="1"/>
    </xf>
    <xf numFmtId="0" fontId="107" fillId="0" borderId="3" xfId="5" applyFont="1" applyBorder="1" applyAlignment="1">
      <alignment horizontal="center" vertical="top"/>
    </xf>
    <xf numFmtId="0" fontId="107" fillId="0" borderId="3" xfId="5" applyFont="1" applyBorder="1" applyAlignment="1">
      <alignment vertical="top"/>
    </xf>
    <xf numFmtId="0" fontId="107" fillId="0" borderId="3" xfId="5" applyFont="1" applyBorder="1" applyAlignment="1">
      <alignment horizontal="left" vertical="top" wrapText="1" readingOrder="1"/>
    </xf>
    <xf numFmtId="0" fontId="107" fillId="0" borderId="3" xfId="5" applyFont="1" applyBorder="1" applyAlignment="1">
      <alignment horizontal="center"/>
    </xf>
    <xf numFmtId="0" fontId="107" fillId="0" borderId="3" xfId="5" applyFont="1" applyBorder="1"/>
    <xf numFmtId="0" fontId="107" fillId="0" borderId="3" xfId="0" applyFont="1" applyBorder="1"/>
    <xf numFmtId="17" fontId="107" fillId="0" borderId="3" xfId="5" applyNumberFormat="1" applyFont="1" applyBorder="1" applyAlignment="1">
      <alignment horizontal="center"/>
    </xf>
    <xf numFmtId="0" fontId="91" fillId="0" borderId="3" xfId="5" applyFont="1" applyBorder="1"/>
    <xf numFmtId="0" fontId="107" fillId="0" borderId="3" xfId="5" applyFont="1" applyBorder="1" applyAlignment="1">
      <alignment vertical="top" wrapText="1"/>
    </xf>
    <xf numFmtId="0" fontId="107" fillId="0" borderId="20" xfId="5" applyFont="1" applyBorder="1" applyAlignment="1">
      <alignment vertical="top" wrapText="1"/>
    </xf>
    <xf numFmtId="0" fontId="107" fillId="0" borderId="20" xfId="5" applyFont="1" applyBorder="1" applyAlignment="1">
      <alignment vertical="top"/>
    </xf>
    <xf numFmtId="17" fontId="107" fillId="0" borderId="20" xfId="5" applyNumberFormat="1" applyFont="1" applyBorder="1" applyAlignment="1">
      <alignment horizontal="center" vertical="top"/>
    </xf>
    <xf numFmtId="0" fontId="57" fillId="3" borderId="5" xfId="5" applyFont="1" applyFill="1" applyBorder="1"/>
    <xf numFmtId="4" fontId="105" fillId="0" borderId="3" xfId="5" applyNumberFormat="1" applyFont="1" applyBorder="1" applyAlignment="1">
      <alignment horizontal="right" vertical="top"/>
    </xf>
    <xf numFmtId="4" fontId="57" fillId="0" borderId="3" xfId="5" applyNumberFormat="1" applyFont="1" applyBorder="1" applyAlignment="1">
      <alignment horizontal="right" vertical="top"/>
    </xf>
    <xf numFmtId="4" fontId="57" fillId="0" borderId="3" xfId="5" applyNumberFormat="1" applyFont="1" applyBorder="1"/>
    <xf numFmtId="4" fontId="107" fillId="0" borderId="3" xfId="5" applyNumberFormat="1" applyFont="1" applyBorder="1" applyAlignment="1">
      <alignment horizontal="right" vertical="top"/>
    </xf>
    <xf numFmtId="4" fontId="57" fillId="0" borderId="20" xfId="5" applyNumberFormat="1" applyFont="1" applyBorder="1" applyAlignment="1">
      <alignment horizontal="right" vertical="top"/>
    </xf>
    <xf numFmtId="4" fontId="57" fillId="0" borderId="3" xfId="5" applyNumberFormat="1" applyFont="1" applyBorder="1" applyAlignment="1">
      <alignment horizontal="right"/>
    </xf>
    <xf numFmtId="4" fontId="107" fillId="0" borderId="3" xfId="5" applyNumberFormat="1" applyFont="1" applyBorder="1" applyAlignment="1">
      <alignment horizontal="right"/>
    </xf>
    <xf numFmtId="4" fontId="109" fillId="0" borderId="3" xfId="5" applyNumberFormat="1" applyFont="1" applyBorder="1" applyAlignment="1">
      <alignment horizontal="right"/>
    </xf>
    <xf numFmtId="1" fontId="57" fillId="3" borderId="3" xfId="0" applyNumberFormat="1" applyFont="1" applyFill="1" applyBorder="1" applyAlignment="1">
      <alignment horizontal="center" vertical="top"/>
    </xf>
    <xf numFmtId="4" fontId="110" fillId="0" borderId="3" xfId="2" applyNumberFormat="1" applyFont="1" applyBorder="1" applyAlignment="1">
      <alignment horizontal="right" vertical="top"/>
    </xf>
    <xf numFmtId="4" fontId="111" fillId="0" borderId="3" xfId="5" applyNumberFormat="1" applyFont="1" applyBorder="1" applyAlignment="1">
      <alignment horizontal="right" vertical="top"/>
    </xf>
    <xf numFmtId="4" fontId="55" fillId="0" borderId="3" xfId="5" applyNumberFormat="1" applyFont="1" applyBorder="1" applyAlignment="1">
      <alignment horizontal="right"/>
    </xf>
    <xf numFmtId="4" fontId="101" fillId="0" borderId="3" xfId="5" applyNumberFormat="1" applyFont="1" applyBorder="1" applyAlignment="1">
      <alignment horizontal="right"/>
    </xf>
    <xf numFmtId="4" fontId="21" fillId="3" borderId="5" xfId="5" applyNumberFormat="1" applyFont="1" applyFill="1" applyBorder="1" applyAlignment="1">
      <alignment horizontal="right"/>
    </xf>
    <xf numFmtId="4" fontId="54" fillId="3" borderId="5" xfId="5" applyNumberFormat="1" applyFont="1" applyFill="1" applyBorder="1" applyAlignment="1">
      <alignment horizontal="right"/>
    </xf>
    <xf numFmtId="0" fontId="49" fillId="0" borderId="3" xfId="0" applyFont="1" applyBorder="1" applyAlignment="1">
      <alignment horizontal="center" vertical="top"/>
    </xf>
    <xf numFmtId="1" fontId="21" fillId="0" borderId="2" xfId="0" applyNumberFormat="1" applyFont="1" applyFill="1" applyBorder="1" applyAlignment="1">
      <alignment horizontal="center" vertical="top"/>
    </xf>
    <xf numFmtId="0" fontId="21" fillId="0" borderId="2" xfId="0" applyFont="1" applyFill="1" applyBorder="1" applyAlignment="1">
      <alignment vertical="top" wrapText="1"/>
    </xf>
    <xf numFmtId="3" fontId="49" fillId="0" borderId="3" xfId="0" applyNumberFormat="1" applyFont="1" applyBorder="1" applyAlignment="1">
      <alignment vertical="top" wrapText="1"/>
    </xf>
    <xf numFmtId="17" fontId="3" fillId="2" borderId="3" xfId="0" applyNumberFormat="1" applyFont="1" applyFill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right" vertical="top"/>
    </xf>
    <xf numFmtId="17" fontId="21" fillId="2" borderId="3" xfId="0" applyNumberFormat="1" applyFont="1" applyFill="1" applyBorder="1" applyAlignment="1">
      <alignment horizontal="center" vertical="top"/>
    </xf>
    <xf numFmtId="0" fontId="21" fillId="0" borderId="7" xfId="5" applyFont="1" applyFill="1" applyBorder="1" applyAlignment="1">
      <alignment vertical="top" wrapText="1"/>
    </xf>
    <xf numFmtId="4" fontId="112" fillId="0" borderId="3" xfId="5" applyNumberFormat="1" applyFont="1" applyBorder="1" applyAlignment="1">
      <alignment horizontal="right" vertical="top"/>
    </xf>
    <xf numFmtId="4" fontId="49" fillId="0" borderId="3" xfId="2" applyNumberFormat="1" applyFont="1" applyBorder="1" applyAlignment="1">
      <alignment vertical="top"/>
    </xf>
    <xf numFmtId="4" fontId="44" fillId="2" borderId="3" xfId="0" applyNumberFormat="1" applyFont="1" applyFill="1" applyBorder="1" applyAlignment="1">
      <alignment horizontal="right" vertical="top"/>
    </xf>
    <xf numFmtId="4" fontId="111" fillId="3" borderId="3" xfId="0" applyNumberFormat="1" applyFont="1" applyFill="1" applyBorder="1" applyAlignment="1">
      <alignment horizontal="right" vertical="top"/>
    </xf>
    <xf numFmtId="4" fontId="54" fillId="0" borderId="5" xfId="5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 vertical="top"/>
    </xf>
    <xf numFmtId="49" fontId="70" fillId="0" borderId="20" xfId="0" applyNumberFormat="1" applyFont="1" applyFill="1" applyBorder="1" applyAlignment="1">
      <alignment vertical="top" wrapText="1"/>
    </xf>
    <xf numFmtId="0" fontId="49" fillId="0" borderId="3" xfId="0" applyFont="1" applyBorder="1" applyAlignment="1">
      <alignment horizontal="left" vertical="top" wrapText="1"/>
    </xf>
    <xf numFmtId="4" fontId="54" fillId="0" borderId="3" xfId="0" applyNumberFormat="1" applyFont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center" vertical="top"/>
    </xf>
    <xf numFmtId="0" fontId="70" fillId="3" borderId="1" xfId="0" applyFont="1" applyFill="1" applyBorder="1" applyAlignment="1">
      <alignment horizontal="left" vertical="top" wrapText="1" readingOrder="1"/>
    </xf>
    <xf numFmtId="0" fontId="3" fillId="3" borderId="1" xfId="5" applyFont="1" applyFill="1" applyBorder="1"/>
    <xf numFmtId="0" fontId="49" fillId="0" borderId="23" xfId="0" applyFont="1" applyBorder="1" applyAlignment="1">
      <alignment horizontal="left" vertical="top" wrapText="1"/>
    </xf>
    <xf numFmtId="17" fontId="49" fillId="0" borderId="3" xfId="0" applyNumberFormat="1" applyFont="1" applyBorder="1" applyAlignment="1">
      <alignment horizontal="left" vertical="top"/>
    </xf>
    <xf numFmtId="4" fontId="3" fillId="2" borderId="3" xfId="5" applyNumberFormat="1" applyFont="1" applyFill="1" applyBorder="1" applyAlignment="1">
      <alignment horizontal="right"/>
    </xf>
    <xf numFmtId="4" fontId="21" fillId="3" borderId="1" xfId="5" applyNumberFormat="1" applyFont="1" applyFill="1" applyBorder="1" applyAlignment="1">
      <alignment horizontal="right"/>
    </xf>
    <xf numFmtId="3" fontId="21" fillId="0" borderId="7" xfId="5" applyNumberFormat="1" applyFont="1" applyFill="1" applyBorder="1" applyAlignment="1">
      <alignment vertical="top" wrapText="1"/>
    </xf>
    <xf numFmtId="3" fontId="21" fillId="0" borderId="7" xfId="5" applyNumberFormat="1" applyFont="1" applyBorder="1" applyAlignment="1">
      <alignment vertical="top" wrapText="1"/>
    </xf>
    <xf numFmtId="0" fontId="13" fillId="2" borderId="3" xfId="0" applyFont="1" applyFill="1" applyBorder="1" applyAlignment="1">
      <alignment horizontal="left" vertical="top" wrapText="1" readingOrder="1"/>
    </xf>
    <xf numFmtId="4" fontId="3" fillId="2" borderId="3" xfId="0" applyNumberFormat="1" applyFont="1" applyFill="1" applyBorder="1" applyAlignment="1">
      <alignment vertical="top"/>
    </xf>
    <xf numFmtId="0" fontId="82" fillId="3" borderId="3" xfId="0" applyFont="1" applyFill="1" applyBorder="1" applyAlignment="1">
      <alignment horizontal="left" vertical="top" wrapText="1" readingOrder="1"/>
    </xf>
    <xf numFmtId="4" fontId="54" fillId="3" borderId="1" xfId="5" applyNumberFormat="1" applyFont="1" applyFill="1" applyBorder="1" applyAlignment="1">
      <alignment horizontal="right"/>
    </xf>
    <xf numFmtId="0" fontId="50" fillId="0" borderId="20" xfId="5" applyFont="1" applyFill="1" applyBorder="1" applyAlignment="1">
      <alignment vertical="top" wrapText="1"/>
    </xf>
    <xf numFmtId="4" fontId="50" fillId="0" borderId="20" xfId="2" applyNumberFormat="1" applyFont="1" applyFill="1" applyBorder="1" applyAlignment="1">
      <alignment vertical="top" wrapText="1"/>
    </xf>
    <xf numFmtId="4" fontId="50" fillId="0" borderId="20" xfId="5" applyNumberFormat="1" applyFont="1" applyFill="1" applyBorder="1" applyAlignment="1">
      <alignment vertical="top" wrapText="1"/>
    </xf>
    <xf numFmtId="0" fontId="70" fillId="2" borderId="7" xfId="0" applyFont="1" applyFill="1" applyBorder="1" applyAlignment="1">
      <alignment vertical="top" wrapText="1"/>
    </xf>
    <xf numFmtId="0" fontId="21" fillId="0" borderId="7" xfId="5" applyFont="1" applyFill="1" applyBorder="1" applyAlignment="1">
      <alignment horizontal="left" vertical="top" wrapText="1" readingOrder="1"/>
    </xf>
    <xf numFmtId="4" fontId="21" fillId="0" borderId="7" xfId="2" applyNumberFormat="1" applyFont="1" applyBorder="1"/>
    <xf numFmtId="0" fontId="113" fillId="0" borderId="3" xfId="0" applyFont="1" applyBorder="1" applyAlignment="1">
      <alignment horizontal="left"/>
    </xf>
    <xf numFmtId="0" fontId="113" fillId="0" borderId="14" xfId="0" applyFont="1" applyBorder="1" applyAlignment="1">
      <alignment horizontal="left"/>
    </xf>
    <xf numFmtId="0" fontId="5" fillId="0" borderId="8" xfId="5" applyFont="1" applyBorder="1" applyAlignment="1">
      <alignment horizontal="center" vertical="center"/>
    </xf>
    <xf numFmtId="1" fontId="32" fillId="0" borderId="2" xfId="0" applyNumberFormat="1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left" vertical="top" wrapText="1"/>
    </xf>
    <xf numFmtId="0" fontId="5" fillId="0" borderId="2" xfId="5" applyFont="1" applyFill="1" applyBorder="1" applyAlignment="1">
      <alignment vertical="top" wrapText="1"/>
    </xf>
    <xf numFmtId="0" fontId="113" fillId="0" borderId="24" xfId="0" applyFont="1" applyBorder="1" applyAlignment="1">
      <alignment horizontal="left"/>
    </xf>
    <xf numFmtId="0" fontId="21" fillId="0" borderId="20" xfId="5" applyFont="1" applyFill="1" applyBorder="1" applyAlignment="1">
      <alignment vertical="top" wrapText="1"/>
    </xf>
    <xf numFmtId="0" fontId="115" fillId="0" borderId="14" xfId="0" applyFont="1" applyBorder="1" applyAlignment="1">
      <alignment horizontal="left"/>
    </xf>
    <xf numFmtId="4" fontId="113" fillId="0" borderId="3" xfId="23" applyNumberFormat="1" applyFont="1" applyBorder="1"/>
    <xf numFmtId="4" fontId="113" fillId="0" borderId="3" xfId="23" applyNumberFormat="1" applyFont="1" applyBorder="1" applyAlignment="1">
      <alignment horizontal="center"/>
    </xf>
    <xf numFmtId="4" fontId="115" fillId="0" borderId="3" xfId="23" applyNumberFormat="1" applyFont="1" applyBorder="1" applyAlignment="1">
      <alignment horizontal="center"/>
    </xf>
    <xf numFmtId="4" fontId="115" fillId="0" borderId="3" xfId="23" applyNumberFormat="1" applyFont="1" applyBorder="1"/>
    <xf numFmtId="4" fontId="21" fillId="0" borderId="3" xfId="23" applyNumberFormat="1" applyFont="1" applyBorder="1"/>
    <xf numFmtId="4" fontId="54" fillId="0" borderId="3" xfId="23" applyNumberFormat="1" applyFont="1" applyBorder="1"/>
    <xf numFmtId="4" fontId="54" fillId="0" borderId="3" xfId="23" applyNumberFormat="1" applyFont="1" applyBorder="1" applyAlignment="1">
      <alignment horizontal="center"/>
    </xf>
    <xf numFmtId="4" fontId="21" fillId="0" borderId="3" xfId="23" applyNumberFormat="1" applyFont="1" applyBorder="1" applyAlignment="1">
      <alignment horizontal="center"/>
    </xf>
    <xf numFmtId="4" fontId="113" fillId="0" borderId="20" xfId="23" applyNumberFormat="1" applyFont="1" applyBorder="1"/>
    <xf numFmtId="4" fontId="115" fillId="0" borderId="20" xfId="23" applyNumberFormat="1" applyFont="1" applyBorder="1"/>
    <xf numFmtId="4" fontId="21" fillId="0" borderId="5" xfId="5" applyNumberFormat="1" applyFont="1" applyBorder="1"/>
    <xf numFmtId="4" fontId="54" fillId="0" borderId="5" xfId="5" applyNumberFormat="1" applyFont="1" applyBorder="1"/>
    <xf numFmtId="4" fontId="5" fillId="0" borderId="2" xfId="5" applyNumberFormat="1" applyFont="1" applyFill="1" applyBorder="1" applyAlignment="1" applyProtection="1">
      <alignment vertical="top" wrapText="1"/>
      <protection locked="0"/>
    </xf>
    <xf numFmtId="4" fontId="113" fillId="0" borderId="3" xfId="23" applyNumberFormat="1" applyFont="1" applyBorder="1" applyProtection="1"/>
    <xf numFmtId="0" fontId="21" fillId="0" borderId="5" xfId="5" applyFont="1" applyFill="1" applyBorder="1" applyAlignment="1">
      <alignment horizontal="center" vertical="top" wrapText="1"/>
    </xf>
    <xf numFmtId="188" fontId="21" fillId="0" borderId="3" xfId="2" applyNumberFormat="1" applyFont="1" applyBorder="1" applyAlignment="1">
      <alignment horizontal="center" vertical="top" wrapText="1"/>
    </xf>
    <xf numFmtId="0" fontId="21" fillId="0" borderId="3" xfId="5" applyFont="1" applyBorder="1" applyAlignment="1">
      <alignment horizontal="left" vertical="center" wrapText="1"/>
    </xf>
    <xf numFmtId="0" fontId="57" fillId="0" borderId="3" xfId="5" applyFont="1" applyFill="1" applyBorder="1" applyAlignment="1">
      <alignment horizontal="left" vertical="top" wrapText="1" readingOrder="1"/>
    </xf>
    <xf numFmtId="188" fontId="57" fillId="0" borderId="3" xfId="2" applyNumberFormat="1" applyFont="1" applyBorder="1" applyAlignment="1">
      <alignment horizontal="center" vertical="top" wrapText="1"/>
    </xf>
    <xf numFmtId="0" fontId="57" fillId="0" borderId="3" xfId="5" applyFont="1" applyBorder="1" applyAlignment="1">
      <alignment horizontal="left" vertical="top" wrapText="1"/>
    </xf>
    <xf numFmtId="188" fontId="21" fillId="0" borderId="3" xfId="2" applyNumberFormat="1" applyFont="1" applyFill="1" applyBorder="1" applyAlignment="1">
      <alignment horizontal="center" vertical="top" wrapText="1"/>
    </xf>
    <xf numFmtId="0" fontId="116" fillId="0" borderId="23" xfId="5" applyFont="1" applyBorder="1"/>
    <xf numFmtId="0" fontId="57" fillId="0" borderId="23" xfId="5" applyFont="1" applyBorder="1" applyAlignment="1">
      <alignment vertical="top" wrapText="1"/>
    </xf>
    <xf numFmtId="0" fontId="70" fillId="0" borderId="3" xfId="0" applyFont="1" applyBorder="1" applyAlignment="1">
      <alignment wrapText="1"/>
    </xf>
    <xf numFmtId="0" fontId="116" fillId="0" borderId="3" xfId="5" applyFont="1" applyBorder="1"/>
    <xf numFmtId="4" fontId="57" fillId="0" borderId="3" xfId="2" applyNumberFormat="1" applyFont="1" applyBorder="1" applyAlignment="1">
      <alignment horizontal="right" vertical="top" wrapText="1"/>
    </xf>
    <xf numFmtId="4" fontId="57" fillId="0" borderId="23" xfId="2" applyNumberFormat="1" applyFont="1" applyBorder="1" applyAlignment="1">
      <alignment horizontal="right" vertical="top"/>
    </xf>
    <xf numFmtId="4" fontId="3" fillId="0" borderId="3" xfId="5" applyNumberFormat="1" applyFont="1" applyBorder="1" applyAlignment="1">
      <alignment horizontal="right" vertical="top"/>
    </xf>
    <xf numFmtId="0" fontId="53" fillId="0" borderId="0" xfId="5" applyFont="1" applyFill="1" applyAlignment="1">
      <alignment wrapText="1"/>
    </xf>
    <xf numFmtId="17" fontId="53" fillId="0" borderId="3" xfId="5" applyNumberFormat="1" applyFont="1" applyFill="1" applyBorder="1" applyAlignment="1">
      <alignment vertical="top" wrapText="1"/>
    </xf>
    <xf numFmtId="0" fontId="53" fillId="0" borderId="3" xfId="11" applyFont="1" applyFill="1" applyBorder="1" applyAlignment="1">
      <alignment horizontal="left" vertical="top" wrapText="1" readingOrder="1"/>
    </xf>
    <xf numFmtId="49" fontId="53" fillId="0" borderId="3" xfId="5" applyNumberFormat="1" applyFont="1" applyFill="1" applyBorder="1" applyAlignment="1">
      <alignment horizontal="left" vertical="top" wrapText="1" readingOrder="1"/>
    </xf>
    <xf numFmtId="49" fontId="53" fillId="0" borderId="3" xfId="5" applyNumberFormat="1" applyFont="1" applyFill="1" applyBorder="1" applyAlignment="1">
      <alignment vertical="top" wrapText="1"/>
    </xf>
    <xf numFmtId="49" fontId="53" fillId="0" borderId="20" xfId="11" applyNumberFormat="1" applyFont="1" applyFill="1" applyBorder="1" applyAlignment="1">
      <alignment horizontal="left" vertical="top" wrapText="1" readingOrder="1"/>
    </xf>
    <xf numFmtId="49" fontId="53" fillId="0" borderId="3" xfId="5" applyNumberFormat="1" applyFont="1" applyFill="1" applyBorder="1" applyAlignment="1">
      <alignment vertical="top"/>
    </xf>
    <xf numFmtId="49" fontId="53" fillId="0" borderId="3" xfId="11" applyNumberFormat="1" applyFont="1" applyFill="1" applyBorder="1" applyAlignment="1">
      <alignment horizontal="left" vertical="top" wrapText="1"/>
    </xf>
    <xf numFmtId="0" fontId="5" fillId="3" borderId="3" xfId="5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/>
    </xf>
    <xf numFmtId="17" fontId="53" fillId="3" borderId="3" xfId="5" applyNumberFormat="1" applyFont="1" applyFill="1" applyBorder="1" applyAlignment="1">
      <alignment horizontal="center" vertical="top" wrapText="1"/>
    </xf>
    <xf numFmtId="4" fontId="50" fillId="3" borderId="3" xfId="5" applyNumberFormat="1" applyFont="1" applyFill="1" applyBorder="1" applyAlignment="1">
      <alignment horizontal="center" vertical="top" wrapText="1"/>
    </xf>
    <xf numFmtId="49" fontId="52" fillId="3" borderId="14" xfId="11" applyNumberFormat="1" applyFont="1" applyFill="1" applyBorder="1" applyAlignment="1">
      <alignment horizontal="left" vertical="top" wrapText="1" readingOrder="1"/>
    </xf>
    <xf numFmtId="0" fontId="52" fillId="3" borderId="3" xfId="5" applyFont="1" applyFill="1" applyBorder="1" applyAlignment="1">
      <alignment horizontal="left" vertical="top" wrapText="1" readingOrder="1"/>
    </xf>
    <xf numFmtId="49" fontId="52" fillId="3" borderId="3" xfId="5" applyNumberFormat="1" applyFont="1" applyFill="1" applyBorder="1" applyAlignment="1">
      <alignment vertical="top"/>
    </xf>
    <xf numFmtId="0" fontId="53" fillId="0" borderId="3" xfId="5" applyFont="1" applyFill="1" applyBorder="1" applyAlignment="1">
      <alignment horizontal="left" vertical="top" wrapText="1"/>
    </xf>
    <xf numFmtId="0" fontId="82" fillId="0" borderId="3" xfId="11" applyFont="1" applyFill="1" applyBorder="1" applyAlignment="1">
      <alignment vertical="top" wrapText="1"/>
    </xf>
    <xf numFmtId="49" fontId="53" fillId="0" borderId="25" xfId="5" applyNumberFormat="1" applyFont="1" applyFill="1" applyBorder="1" applyAlignment="1">
      <alignment vertical="top" wrapText="1"/>
    </xf>
    <xf numFmtId="49" fontId="21" fillId="3" borderId="20" xfId="0" applyNumberFormat="1" applyFont="1" applyFill="1" applyBorder="1" applyAlignment="1">
      <alignment horizontal="center" vertical="top"/>
    </xf>
    <xf numFmtId="49" fontId="53" fillId="3" borderId="24" xfId="0" applyNumberFormat="1" applyFont="1" applyFill="1" applyBorder="1" applyAlignment="1">
      <alignment horizontal="left" vertical="top" wrapText="1" readingOrder="1"/>
    </xf>
    <xf numFmtId="0" fontId="53" fillId="3" borderId="20" xfId="5" applyFont="1" applyFill="1" applyBorder="1" applyAlignment="1">
      <alignment horizontal="center" vertical="top" wrapText="1" readingOrder="1"/>
    </xf>
    <xf numFmtId="49" fontId="53" fillId="3" borderId="20" xfId="5" applyNumberFormat="1" applyFont="1" applyFill="1" applyBorder="1" applyAlignment="1">
      <alignment horizontal="center" vertical="top"/>
    </xf>
    <xf numFmtId="0" fontId="3" fillId="2" borderId="5" xfId="5" applyFont="1" applyFill="1" applyBorder="1"/>
    <xf numFmtId="4" fontId="5" fillId="0" borderId="3" xfId="5" applyNumberFormat="1" applyFont="1" applyFill="1" applyBorder="1" applyAlignment="1">
      <alignment vertical="top" wrapText="1"/>
    </xf>
    <xf numFmtId="4" fontId="21" fillId="0" borderId="3" xfId="20" applyNumberFormat="1" applyFont="1" applyFill="1" applyBorder="1" applyAlignment="1">
      <alignment vertical="top" wrapText="1"/>
    </xf>
    <xf numFmtId="4" fontId="50" fillId="2" borderId="5" xfId="5" applyNumberFormat="1" applyFont="1" applyFill="1" applyBorder="1" applyAlignment="1">
      <alignment vertical="top"/>
    </xf>
    <xf numFmtId="0" fontId="21" fillId="0" borderId="7" xfId="0" applyFont="1" applyBorder="1" applyAlignment="1">
      <alignment vertical="top" wrapText="1"/>
    </xf>
    <xf numFmtId="0" fontId="21" fillId="0" borderId="7" xfId="0" applyFont="1" applyBorder="1" applyAlignment="1">
      <alignment horizontal="center" vertical="top"/>
    </xf>
    <xf numFmtId="4" fontId="21" fillId="0" borderId="7" xfId="5" applyNumberFormat="1" applyFont="1" applyFill="1" applyBorder="1" applyAlignment="1">
      <alignment vertical="top" wrapText="1"/>
    </xf>
    <xf numFmtId="4" fontId="41" fillId="0" borderId="20" xfId="2" applyNumberFormat="1" applyFont="1" applyFill="1" applyBorder="1" applyAlignment="1">
      <alignment vertical="top" wrapText="1"/>
    </xf>
    <xf numFmtId="4" fontId="117" fillId="0" borderId="20" xfId="2" applyNumberFormat="1" applyFont="1" applyFill="1" applyBorder="1" applyAlignment="1">
      <alignment vertical="top" wrapText="1"/>
    </xf>
    <xf numFmtId="0" fontId="49" fillId="2" borderId="20" xfId="0" applyFont="1" applyFill="1" applyBorder="1" applyAlignment="1">
      <alignment vertical="top" wrapText="1"/>
    </xf>
    <xf numFmtId="0" fontId="3" fillId="0" borderId="20" xfId="5" applyFont="1" applyBorder="1" applyAlignment="1">
      <alignment vertical="top"/>
    </xf>
    <xf numFmtId="0" fontId="3" fillId="0" borderId="2" xfId="5" applyFont="1" applyBorder="1" applyAlignment="1">
      <alignment horizontal="center"/>
    </xf>
    <xf numFmtId="0" fontId="3" fillId="0" borderId="20" xfId="5" applyFont="1" applyBorder="1" applyAlignment="1">
      <alignment horizontal="center" vertical="top"/>
    </xf>
    <xf numFmtId="0" fontId="21" fillId="0" borderId="7" xfId="5" applyFont="1" applyBorder="1" applyAlignment="1">
      <alignment horizontal="center" vertical="top"/>
    </xf>
    <xf numFmtId="49" fontId="82" fillId="0" borderId="7" xfId="0" applyNumberFormat="1" applyFont="1" applyFill="1" applyBorder="1" applyAlignment="1">
      <alignment vertical="top" wrapText="1"/>
    </xf>
    <xf numFmtId="0" fontId="49" fillId="0" borderId="3" xfId="5" applyFont="1" applyBorder="1" applyAlignment="1">
      <alignment horizontal="center" vertical="top"/>
    </xf>
    <xf numFmtId="4" fontId="50" fillId="3" borderId="22" xfId="5" applyNumberFormat="1" applyFont="1" applyFill="1" applyBorder="1"/>
    <xf numFmtId="0" fontId="21" fillId="2" borderId="0" xfId="5" applyFont="1" applyFill="1" applyAlignment="1">
      <alignment vertical="top"/>
    </xf>
    <xf numFmtId="0" fontId="41" fillId="0" borderId="3" xfId="5" applyFont="1" applyFill="1" applyBorder="1" applyAlignment="1">
      <alignment vertical="top" wrapText="1"/>
    </xf>
    <xf numFmtId="0" fontId="41" fillId="0" borderId="3" xfId="5" applyFont="1" applyFill="1" applyBorder="1" applyAlignment="1">
      <alignment horizontal="center" vertical="top" wrapText="1"/>
    </xf>
    <xf numFmtId="0" fontId="41" fillId="0" borderId="3" xfId="5" applyFont="1" applyBorder="1" applyAlignment="1">
      <alignment horizontal="center"/>
    </xf>
    <xf numFmtId="17" fontId="41" fillId="0" borderId="3" xfId="5" applyNumberFormat="1" applyFont="1" applyFill="1" applyBorder="1" applyAlignment="1">
      <alignment horizontal="center" vertical="top" wrapText="1"/>
    </xf>
    <xf numFmtId="0" fontId="41" fillId="0" borderId="3" xfId="5" applyFont="1" applyBorder="1" applyAlignment="1">
      <alignment horizontal="center" vertical="center"/>
    </xf>
    <xf numFmtId="0" fontId="41" fillId="0" borderId="3" xfId="0" applyFont="1" applyBorder="1" applyAlignment="1">
      <alignment vertical="top" wrapText="1"/>
    </xf>
    <xf numFmtId="49" fontId="41" fillId="0" borderId="3" xfId="5" applyNumberFormat="1" applyFont="1" applyFill="1" applyBorder="1" applyAlignment="1">
      <alignment vertical="top" wrapText="1"/>
    </xf>
    <xf numFmtId="49" fontId="41" fillId="0" borderId="3" xfId="0" applyNumberFormat="1" applyFont="1" applyBorder="1" applyAlignment="1">
      <alignment wrapText="1"/>
    </xf>
    <xf numFmtId="0" fontId="41" fillId="0" borderId="3" xfId="0" applyFont="1" applyBorder="1" applyAlignment="1">
      <alignment vertical="center" wrapText="1"/>
    </xf>
    <xf numFmtId="0" fontId="41" fillId="0" borderId="3" xfId="5" applyFont="1" applyBorder="1" applyAlignment="1">
      <alignment vertical="center" wrapText="1"/>
    </xf>
    <xf numFmtId="0" fontId="41" fillId="0" borderId="3" xfId="5" applyFont="1" applyFill="1" applyBorder="1" applyAlignment="1">
      <alignment vertical="center" wrapText="1"/>
    </xf>
    <xf numFmtId="0" fontId="41" fillId="0" borderId="3" xfId="5" applyFont="1" applyBorder="1" applyAlignment="1">
      <alignment horizontal="center" vertical="center" wrapText="1"/>
    </xf>
    <xf numFmtId="3" fontId="21" fillId="3" borderId="3" xfId="5" applyNumberFormat="1" applyFont="1" applyFill="1" applyBorder="1" applyAlignment="1">
      <alignment horizontal="center" vertical="top"/>
    </xf>
    <xf numFmtId="0" fontId="41" fillId="3" borderId="3" xfId="5" applyFont="1" applyFill="1" applyBorder="1" applyAlignment="1">
      <alignment horizontal="center"/>
    </xf>
    <xf numFmtId="0" fontId="90" fillId="3" borderId="3" xfId="0" applyFont="1" applyFill="1" applyBorder="1"/>
    <xf numFmtId="4" fontId="41" fillId="0" borderId="3" xfId="5" applyNumberFormat="1" applyFont="1" applyBorder="1"/>
    <xf numFmtId="4" fontId="41" fillId="0" borderId="3" xfId="5" applyNumberFormat="1" applyFont="1" applyFill="1" applyBorder="1" applyAlignment="1">
      <alignment vertical="top" wrapText="1"/>
    </xf>
    <xf numFmtId="4" fontId="41" fillId="0" borderId="3" xfId="5" applyNumberFormat="1" applyFont="1" applyFill="1" applyBorder="1" applyAlignment="1">
      <alignment horizontal="center" vertical="top" wrapText="1"/>
    </xf>
    <xf numFmtId="4" fontId="41" fillId="0" borderId="3" xfId="5" applyNumberFormat="1" applyFont="1" applyBorder="1" applyAlignment="1">
      <alignment vertical="center"/>
    </xf>
    <xf numFmtId="0" fontId="41" fillId="3" borderId="3" xfId="5" applyFont="1" applyFill="1" applyBorder="1" applyAlignment="1">
      <alignment horizontal="left" vertical="center" wrapText="1" readingOrder="1"/>
    </xf>
    <xf numFmtId="0" fontId="41" fillId="3" borderId="3" xfId="5" applyFont="1" applyFill="1" applyBorder="1" applyAlignment="1">
      <alignment horizontal="center" vertical="center"/>
    </xf>
    <xf numFmtId="3" fontId="21" fillId="2" borderId="3" xfId="5" applyNumberFormat="1" applyFont="1" applyFill="1" applyBorder="1" applyAlignment="1">
      <alignment horizontal="center" vertical="top"/>
    </xf>
    <xf numFmtId="0" fontId="41" fillId="0" borderId="3" xfId="0" applyFont="1" applyBorder="1" applyAlignment="1">
      <alignment vertical="top"/>
    </xf>
    <xf numFmtId="0" fontId="41" fillId="3" borderId="3" xfId="5" applyFont="1" applyFill="1" applyBorder="1" applyAlignment="1">
      <alignment vertical="center" wrapText="1"/>
    </xf>
    <xf numFmtId="3" fontId="21" fillId="3" borderId="22" xfId="5" applyNumberFormat="1" applyFont="1" applyFill="1" applyBorder="1" applyAlignment="1">
      <alignment horizontal="center" vertical="top"/>
    </xf>
    <xf numFmtId="3" fontId="21" fillId="0" borderId="3" xfId="0" applyNumberFormat="1" applyFont="1" applyBorder="1" applyAlignment="1">
      <alignment horizontal="center" vertical="top"/>
    </xf>
    <xf numFmtId="3" fontId="21" fillId="0" borderId="3" xfId="0" applyNumberFormat="1" applyFont="1" applyFill="1" applyBorder="1" applyAlignment="1">
      <alignment horizontal="center" vertical="top"/>
    </xf>
    <xf numFmtId="0" fontId="41" fillId="0" borderId="3" xfId="5" applyFont="1" applyBorder="1" applyAlignment="1">
      <alignment horizontal="center" vertical="center" wrapText="1" readingOrder="1"/>
    </xf>
    <xf numFmtId="0" fontId="3" fillId="0" borderId="0" xfId="5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5" fillId="0" borderId="13" xfId="5" applyFont="1" applyFill="1" applyBorder="1" applyAlignment="1">
      <alignment horizontal="center" vertical="top" wrapText="1"/>
    </xf>
    <xf numFmtId="0" fontId="3" fillId="0" borderId="5" xfId="5" applyFont="1" applyBorder="1" applyAlignment="1">
      <alignment horizontal="center"/>
    </xf>
    <xf numFmtId="4" fontId="41" fillId="0" borderId="3" xfId="5" applyNumberFormat="1" applyFont="1" applyFill="1" applyBorder="1" applyAlignment="1">
      <alignment horizontal="right" vertical="top" wrapText="1"/>
    </xf>
    <xf numFmtId="4" fontId="41" fillId="0" borderId="3" xfId="2" applyNumberFormat="1" applyFont="1" applyFill="1" applyBorder="1" applyAlignment="1">
      <alignment horizontal="right" vertical="top" wrapText="1"/>
    </xf>
    <xf numFmtId="4" fontId="41" fillId="0" borderId="3" xfId="2" applyNumberFormat="1" applyFont="1" applyBorder="1" applyAlignment="1">
      <alignment horizontal="right"/>
    </xf>
    <xf numFmtId="4" fontId="41" fillId="0" borderId="3" xfId="5" applyNumberFormat="1" applyFont="1" applyBorder="1" applyAlignment="1">
      <alignment horizontal="right" vertical="center"/>
    </xf>
    <xf numFmtId="4" fontId="41" fillId="0" borderId="3" xfId="2" applyNumberFormat="1" applyFont="1" applyBorder="1" applyAlignment="1">
      <alignment horizontal="right" vertical="top" wrapText="1"/>
    </xf>
    <xf numFmtId="4" fontId="41" fillId="0" borderId="3" xfId="5" applyNumberFormat="1" applyFont="1" applyBorder="1" applyAlignment="1">
      <alignment horizontal="right" vertical="center" wrapText="1"/>
    </xf>
    <xf numFmtId="4" fontId="41" fillId="0" borderId="3" xfId="5" applyNumberFormat="1" applyFont="1" applyFill="1" applyBorder="1" applyAlignment="1">
      <alignment horizontal="right" vertical="center" wrapText="1"/>
    </xf>
    <xf numFmtId="4" fontId="41" fillId="3" borderId="3" xfId="5" applyNumberFormat="1" applyFont="1" applyFill="1" applyBorder="1" applyAlignment="1">
      <alignment horizontal="right" vertical="center"/>
    </xf>
    <xf numFmtId="4" fontId="21" fillId="3" borderId="22" xfId="0" applyNumberFormat="1" applyFont="1" applyFill="1" applyBorder="1" applyAlignment="1">
      <alignment horizontal="right"/>
    </xf>
    <xf numFmtId="0" fontId="50" fillId="0" borderId="2" xfId="5" applyFont="1" applyFill="1" applyBorder="1" applyAlignment="1">
      <alignment horizontal="center" vertical="top" wrapText="1"/>
    </xf>
    <xf numFmtId="0" fontId="49" fillId="0" borderId="3" xfId="0" applyFont="1" applyBorder="1" applyAlignment="1">
      <alignment horizontal="center"/>
    </xf>
    <xf numFmtId="4" fontId="49" fillId="0" borderId="3" xfId="0" applyNumberFormat="1" applyFont="1" applyBorder="1" applyAlignment="1">
      <alignment horizontal="right"/>
    </xf>
    <xf numFmtId="0" fontId="49" fillId="0" borderId="3" xfId="0" applyFont="1" applyFill="1" applyBorder="1" applyAlignment="1">
      <alignment horizontal="center" vertical="top" wrapText="1" readingOrder="1"/>
    </xf>
    <xf numFmtId="0" fontId="49" fillId="3" borderId="3" xfId="0" applyFont="1" applyFill="1" applyBorder="1"/>
    <xf numFmtId="0" fontId="49" fillId="3" borderId="3" xfId="0" applyFont="1" applyFill="1" applyBorder="1" applyAlignment="1">
      <alignment horizontal="center"/>
    </xf>
    <xf numFmtId="4" fontId="49" fillId="3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left" vertical="top" wrapText="1"/>
    </xf>
    <xf numFmtId="0" fontId="51" fillId="0" borderId="3" xfId="0" applyFont="1" applyBorder="1"/>
    <xf numFmtId="0" fontId="51" fillId="3" borderId="22" xfId="0" applyFont="1" applyFill="1" applyBorder="1"/>
    <xf numFmtId="0" fontId="21" fillId="3" borderId="22" xfId="0" applyFont="1" applyFill="1" applyBorder="1"/>
    <xf numFmtId="0" fontId="21" fillId="3" borderId="22" xfId="0" applyFont="1" applyFill="1" applyBorder="1" applyAlignment="1">
      <alignment horizontal="center"/>
    </xf>
    <xf numFmtId="0" fontId="117" fillId="0" borderId="3" xfId="0" applyFont="1" applyBorder="1" applyAlignment="1">
      <alignment vertical="center" wrapText="1"/>
    </xf>
    <xf numFmtId="49" fontId="41" fillId="3" borderId="3" xfId="5" applyNumberFormat="1" applyFont="1" applyFill="1" applyBorder="1" applyAlignment="1">
      <alignment horizontal="left" vertical="top" wrapText="1" readingOrder="1"/>
    </xf>
    <xf numFmtId="0" fontId="41" fillId="3" borderId="3" xfId="5" applyFont="1" applyFill="1" applyBorder="1" applyAlignment="1">
      <alignment horizontal="left" vertical="top" wrapText="1" readingOrder="1"/>
    </xf>
    <xf numFmtId="4" fontId="41" fillId="3" borderId="3" xfId="5" applyNumberFormat="1" applyFont="1" applyFill="1" applyBorder="1" applyAlignment="1">
      <alignment horizontal="right"/>
    </xf>
    <xf numFmtId="0" fontId="30" fillId="3" borderId="15" xfId="5" applyFont="1" applyFill="1" applyBorder="1" applyAlignment="1">
      <alignment horizontal="center"/>
    </xf>
    <xf numFmtId="0" fontId="30" fillId="3" borderId="3" xfId="5" applyFont="1" applyFill="1" applyBorder="1" applyAlignment="1">
      <alignment horizontal="center"/>
    </xf>
    <xf numFmtId="49" fontId="53" fillId="0" borderId="3" xfId="11" applyNumberFormat="1" applyFont="1" applyFill="1" applyBorder="1" applyAlignment="1">
      <alignment horizontal="left" vertical="center" wrapText="1" readingOrder="1"/>
    </xf>
    <xf numFmtId="0" fontId="21" fillId="0" borderId="15" xfId="5" applyFont="1" applyFill="1" applyBorder="1" applyAlignment="1">
      <alignment vertical="top" wrapText="1"/>
    </xf>
    <xf numFmtId="0" fontId="71" fillId="3" borderId="14" xfId="0" applyFont="1" applyFill="1" applyBorder="1" applyAlignment="1">
      <alignment vertical="top" wrapText="1"/>
    </xf>
    <xf numFmtId="0" fontId="82" fillId="0" borderId="14" xfId="11" applyFont="1" applyFill="1" applyBorder="1" applyAlignment="1">
      <alignment vertical="top" wrapText="1"/>
    </xf>
    <xf numFmtId="49" fontId="53" fillId="0" borderId="3" xfId="11" applyNumberFormat="1" applyFont="1" applyFill="1" applyBorder="1" applyAlignment="1">
      <alignment vertical="top" wrapText="1"/>
    </xf>
    <xf numFmtId="0" fontId="50" fillId="0" borderId="31" xfId="5" applyFont="1" applyFill="1" applyBorder="1" applyAlignment="1">
      <alignment horizontal="center" vertical="top" wrapText="1"/>
    </xf>
    <xf numFmtId="0" fontId="50" fillId="3" borderId="15" xfId="5" applyFont="1" applyFill="1" applyBorder="1" applyAlignment="1">
      <alignment horizontal="center" vertical="top" wrapText="1"/>
    </xf>
    <xf numFmtId="0" fontId="50" fillId="0" borderId="15" xfId="5" applyFont="1" applyFill="1" applyBorder="1" applyAlignment="1">
      <alignment horizontal="center" vertical="top" wrapText="1"/>
    </xf>
    <xf numFmtId="0" fontId="21" fillId="0" borderId="3" xfId="5" applyFont="1" applyFill="1" applyBorder="1" applyAlignment="1">
      <alignment horizontal="center"/>
    </xf>
    <xf numFmtId="17" fontId="57" fillId="2" borderId="15" xfId="5" applyNumberFormat="1" applyFont="1" applyFill="1" applyBorder="1" applyAlignment="1">
      <alignment horizontal="center" vertical="top" wrapText="1"/>
    </xf>
    <xf numFmtId="0" fontId="57" fillId="2" borderId="15" xfId="5" applyFont="1" applyFill="1" applyBorder="1" applyAlignment="1">
      <alignment horizontal="center" vertical="top" wrapText="1"/>
    </xf>
    <xf numFmtId="4" fontId="50" fillId="0" borderId="15" xfId="5" applyNumberFormat="1" applyFont="1" applyFill="1" applyBorder="1" applyAlignment="1">
      <alignment horizontal="right" vertical="top" wrapText="1"/>
    </xf>
    <xf numFmtId="4" fontId="30" fillId="0" borderId="15" xfId="5" applyNumberFormat="1" applyFont="1" applyBorder="1" applyAlignment="1">
      <alignment horizontal="right"/>
    </xf>
    <xf numFmtId="4" fontId="30" fillId="0" borderId="3" xfId="5" applyNumberFormat="1" applyFont="1" applyBorder="1" applyAlignment="1">
      <alignment horizontal="right"/>
    </xf>
    <xf numFmtId="4" fontId="57" fillId="2" borderId="15" xfId="5" applyNumberFormat="1" applyFont="1" applyFill="1" applyBorder="1" applyAlignment="1">
      <alignment horizontal="right" vertical="top" wrapText="1"/>
    </xf>
    <xf numFmtId="4" fontId="88" fillId="2" borderId="15" xfId="5" applyNumberFormat="1" applyFont="1" applyFill="1" applyBorder="1" applyAlignment="1">
      <alignment horizontal="right" vertical="top"/>
    </xf>
    <xf numFmtId="4" fontId="88" fillId="2" borderId="3" xfId="5" applyNumberFormat="1" applyFont="1" applyFill="1" applyBorder="1" applyAlignment="1">
      <alignment horizontal="right" vertical="top"/>
    </xf>
    <xf numFmtId="4" fontId="57" fillId="2" borderId="23" xfId="5" applyNumberFormat="1" applyFont="1" applyFill="1" applyBorder="1" applyAlignment="1">
      <alignment horizontal="right" vertical="top"/>
    </xf>
    <xf numFmtId="4" fontId="88" fillId="2" borderId="15" xfId="5" applyNumberFormat="1" applyFont="1" applyFill="1" applyBorder="1" applyAlignment="1">
      <alignment horizontal="right"/>
    </xf>
    <xf numFmtId="4" fontId="88" fillId="2" borderId="3" xfId="5" applyNumberFormat="1" applyFont="1" applyFill="1" applyBorder="1" applyAlignment="1">
      <alignment horizontal="right"/>
    </xf>
    <xf numFmtId="4" fontId="21" fillId="2" borderId="15" xfId="5" applyNumberFormat="1" applyFont="1" applyFill="1" applyBorder="1" applyAlignment="1">
      <alignment horizontal="right" vertical="top" wrapText="1"/>
    </xf>
    <xf numFmtId="4" fontId="49" fillId="2" borderId="3" xfId="5" applyNumberFormat="1" applyFont="1" applyFill="1" applyBorder="1" applyAlignment="1">
      <alignment horizontal="right" vertical="top"/>
    </xf>
    <xf numFmtId="4" fontId="30" fillId="0" borderId="3" xfId="5" applyNumberFormat="1" applyFont="1" applyFill="1" applyBorder="1" applyAlignment="1">
      <alignment horizontal="right"/>
    </xf>
    <xf numFmtId="4" fontId="53" fillId="0" borderId="3" xfId="20" applyNumberFormat="1" applyFont="1" applyFill="1" applyBorder="1" applyAlignment="1">
      <alignment horizontal="right" vertical="top" wrapText="1"/>
    </xf>
    <xf numFmtId="4" fontId="53" fillId="0" borderId="3" xfId="5" applyNumberFormat="1" applyFont="1" applyFill="1" applyBorder="1" applyAlignment="1">
      <alignment horizontal="right" vertical="top" wrapText="1"/>
    </xf>
    <xf numFmtId="4" fontId="50" fillId="0" borderId="3" xfId="5" applyNumberFormat="1" applyFont="1" applyFill="1" applyBorder="1" applyAlignment="1">
      <alignment horizontal="right"/>
    </xf>
    <xf numFmtId="4" fontId="50" fillId="0" borderId="30" xfId="5" applyNumberFormat="1" applyFont="1" applyFill="1" applyBorder="1" applyAlignment="1">
      <alignment horizontal="right" vertical="top" wrapText="1"/>
    </xf>
    <xf numFmtId="4" fontId="30" fillId="0" borderId="30" xfId="5" applyNumberFormat="1" applyFont="1" applyBorder="1" applyAlignment="1">
      <alignment horizontal="right"/>
    </xf>
    <xf numFmtId="4" fontId="30" fillId="0" borderId="22" xfId="5" applyNumberFormat="1" applyFont="1" applyBorder="1" applyAlignment="1">
      <alignment horizontal="right"/>
    </xf>
    <xf numFmtId="4" fontId="3" fillId="3" borderId="22" xfId="5" applyNumberFormat="1" applyFont="1" applyFill="1" applyBorder="1" applyAlignment="1">
      <alignment horizontal="right" vertical="top" wrapText="1"/>
    </xf>
    <xf numFmtId="0" fontId="41" fillId="2" borderId="3" xfId="5" applyFont="1" applyFill="1" applyBorder="1" applyAlignment="1">
      <alignment vertical="top" wrapText="1"/>
    </xf>
    <xf numFmtId="4" fontId="21" fillId="0" borderId="20" xfId="5" applyNumberFormat="1" applyFont="1" applyFill="1" applyBorder="1" applyAlignment="1">
      <alignment vertical="top" wrapText="1"/>
    </xf>
    <xf numFmtId="4" fontId="54" fillId="0" borderId="20" xfId="5" applyNumberFormat="1" applyFont="1" applyFill="1" applyBorder="1" applyAlignment="1">
      <alignment vertical="top" wrapText="1"/>
    </xf>
    <xf numFmtId="4" fontId="28" fillId="0" borderId="5" xfId="5" applyNumberFormat="1" applyFont="1" applyBorder="1"/>
    <xf numFmtId="0" fontId="24" fillId="0" borderId="33" xfId="0" applyFont="1" applyBorder="1" applyAlignment="1">
      <alignment horizontal="center"/>
    </xf>
    <xf numFmtId="0" fontId="26" fillId="0" borderId="31" xfId="0" applyFont="1" applyFill="1" applyBorder="1"/>
    <xf numFmtId="4" fontId="14" fillId="0" borderId="2" xfId="0" applyNumberFormat="1" applyFont="1" applyBorder="1" applyAlignment="1">
      <alignment horizontal="right"/>
    </xf>
    <xf numFmtId="0" fontId="24" fillId="0" borderId="14" xfId="0" applyFont="1" applyBorder="1" applyAlignment="1">
      <alignment horizontal="center"/>
    </xf>
    <xf numFmtId="0" fontId="26" fillId="0" borderId="15" xfId="0" applyFont="1" applyFill="1" applyBorder="1"/>
    <xf numFmtId="4" fontId="14" fillId="0" borderId="3" xfId="0" applyNumberFormat="1" applyFont="1" applyBorder="1" applyAlignment="1">
      <alignment horizontal="right"/>
    </xf>
    <xf numFmtId="0" fontId="24" fillId="0" borderId="27" xfId="0" applyFont="1" applyBorder="1" applyAlignment="1">
      <alignment horizontal="center"/>
    </xf>
    <xf numFmtId="4" fontId="14" fillId="0" borderId="22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 vertical="top"/>
    </xf>
    <xf numFmtId="0" fontId="21" fillId="0" borderId="15" xfId="5" applyFont="1" applyFill="1" applyBorder="1" applyAlignment="1">
      <alignment horizontal="center" vertical="top" wrapText="1"/>
    </xf>
    <xf numFmtId="4" fontId="21" fillId="0" borderId="3" xfId="0" quotePrefix="1" applyNumberFormat="1" applyFont="1" applyBorder="1" applyAlignment="1">
      <alignment horizontal="right" vertical="top"/>
    </xf>
    <xf numFmtId="4" fontId="21" fillId="0" borderId="3" xfId="0" applyNumberFormat="1" applyFont="1" applyBorder="1" applyAlignment="1">
      <alignment vertical="top" wrapText="1"/>
    </xf>
    <xf numFmtId="1" fontId="21" fillId="0" borderId="24" xfId="5" applyNumberFormat="1" applyFont="1" applyFill="1" applyBorder="1" applyAlignment="1">
      <alignment horizontal="left" vertical="top" wrapText="1"/>
    </xf>
    <xf numFmtId="1" fontId="21" fillId="0" borderId="3" xfId="5" applyNumberFormat="1" applyFont="1" applyFill="1" applyBorder="1" applyAlignment="1">
      <alignment horizontal="left" vertical="top" wrapText="1"/>
    </xf>
    <xf numFmtId="4" fontId="50" fillId="0" borderId="3" xfId="0" applyNumberFormat="1" applyFont="1" applyBorder="1" applyAlignment="1">
      <alignment vertical="top"/>
    </xf>
    <xf numFmtId="17" fontId="21" fillId="0" borderId="15" xfId="5" applyNumberFormat="1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vertical="top" wrapText="1" readingOrder="1"/>
    </xf>
    <xf numFmtId="1" fontId="21" fillId="3" borderId="7" xfId="0" applyNumberFormat="1" applyFont="1" applyFill="1" applyBorder="1" applyAlignment="1">
      <alignment horizontal="center" vertical="top"/>
    </xf>
    <xf numFmtId="49" fontId="82" fillId="3" borderId="7" xfId="0" applyNumberFormat="1" applyFont="1" applyFill="1" applyBorder="1" applyAlignment="1">
      <alignment vertical="top" wrapText="1"/>
    </xf>
    <xf numFmtId="0" fontId="21" fillId="3" borderId="7" xfId="5" applyFont="1" applyFill="1" applyBorder="1" applyAlignment="1">
      <alignment horizontal="center" vertical="top"/>
    </xf>
    <xf numFmtId="0" fontId="49" fillId="3" borderId="7" xfId="0" applyFont="1" applyFill="1" applyBorder="1" applyAlignment="1">
      <alignment horizontal="center" vertical="top" wrapText="1"/>
    </xf>
    <xf numFmtId="0" fontId="21" fillId="3" borderId="7" xfId="5" applyFont="1" applyFill="1" applyBorder="1" applyAlignment="1">
      <alignment vertical="top"/>
    </xf>
    <xf numFmtId="0" fontId="21" fillId="3" borderId="14" xfId="5" applyFont="1" applyFill="1" applyBorder="1" applyAlignment="1">
      <alignment horizontal="left" vertical="top" wrapText="1"/>
    </xf>
    <xf numFmtId="4" fontId="21" fillId="3" borderId="7" xfId="5" applyNumberFormat="1" applyFont="1" applyFill="1" applyBorder="1" applyAlignment="1">
      <alignment vertical="top"/>
    </xf>
    <xf numFmtId="0" fontId="49" fillId="3" borderId="3" xfId="0" applyFont="1" applyFill="1" applyBorder="1" applyAlignment="1">
      <alignment horizontal="left" vertical="top" wrapText="1"/>
    </xf>
    <xf numFmtId="0" fontId="49" fillId="3" borderId="3" xfId="0" applyFont="1" applyFill="1" applyBorder="1" applyAlignment="1">
      <alignment horizontal="center" vertical="top" wrapText="1"/>
    </xf>
    <xf numFmtId="0" fontId="3" fillId="3" borderId="3" xfId="5" applyFont="1" applyFill="1" applyBorder="1" applyAlignment="1">
      <alignment vertical="top"/>
    </xf>
    <xf numFmtId="0" fontId="3" fillId="2" borderId="3" xfId="5" applyFont="1" applyFill="1" applyBorder="1" applyAlignment="1">
      <alignment vertical="top" wrapText="1"/>
    </xf>
    <xf numFmtId="0" fontId="44" fillId="0" borderId="3" xfId="5" applyFont="1" applyFill="1" applyBorder="1" applyAlignment="1">
      <alignment horizontal="center" vertical="top" wrapText="1" readingOrder="1"/>
    </xf>
    <xf numFmtId="4" fontId="103" fillId="0" borderId="3" xfId="5" applyNumberFormat="1" applyFont="1" applyBorder="1" applyAlignment="1">
      <alignment horizontal="center" vertical="top" wrapText="1"/>
    </xf>
    <xf numFmtId="4" fontId="57" fillId="0" borderId="3" xfId="5" applyNumberFormat="1" applyFont="1" applyBorder="1" applyAlignment="1">
      <alignment vertical="top" wrapText="1"/>
    </xf>
    <xf numFmtId="4" fontId="57" fillId="0" borderId="3" xfId="5" applyNumberFormat="1" applyFont="1" applyBorder="1" applyAlignment="1">
      <alignment vertical="top"/>
    </xf>
    <xf numFmtId="4" fontId="21" fillId="3" borderId="20" xfId="5" applyNumberFormat="1" applyFont="1" applyFill="1" applyBorder="1" applyAlignment="1">
      <alignment vertical="top"/>
    </xf>
    <xf numFmtId="4" fontId="54" fillId="3" borderId="3" xfId="5" applyNumberFormat="1" applyFont="1" applyFill="1" applyBorder="1" applyAlignment="1">
      <alignment vertical="top"/>
    </xf>
    <xf numFmtId="4" fontId="54" fillId="0" borderId="3" xfId="5" applyNumberFormat="1" applyFont="1" applyBorder="1" applyAlignment="1">
      <alignment vertical="top"/>
    </xf>
    <xf numFmtId="4" fontId="54" fillId="2" borderId="3" xfId="5" applyNumberFormat="1" applyFont="1" applyFill="1" applyBorder="1" applyAlignment="1">
      <alignment vertical="top"/>
    </xf>
    <xf numFmtId="4" fontId="18" fillId="0" borderId="5" xfId="5" applyNumberFormat="1" applyFont="1" applyBorder="1"/>
    <xf numFmtId="4" fontId="54" fillId="3" borderId="3" xfId="5" applyNumberFormat="1" applyFont="1" applyFill="1" applyBorder="1"/>
    <xf numFmtId="4" fontId="54" fillId="2" borderId="0" xfId="2" applyNumberFormat="1" applyFont="1" applyFill="1" applyAlignment="1">
      <alignment horizontal="right"/>
    </xf>
    <xf numFmtId="4" fontId="54" fillId="2" borderId="3" xfId="0" applyNumberFormat="1" applyFont="1" applyFill="1" applyBorder="1" applyAlignment="1">
      <alignment horizontal="right"/>
    </xf>
    <xf numFmtId="4" fontId="54" fillId="2" borderId="3" xfId="2" applyNumberFormat="1" applyFont="1" applyFill="1" applyBorder="1" applyAlignment="1">
      <alignment horizontal="right" vertical="top" wrapText="1"/>
    </xf>
    <xf numFmtId="4" fontId="54" fillId="2" borderId="3" xfId="0" applyNumberFormat="1" applyFont="1" applyFill="1" applyBorder="1" applyAlignment="1">
      <alignment horizontal="right" vertical="top"/>
    </xf>
    <xf numFmtId="4" fontId="118" fillId="0" borderId="22" xfId="0" applyNumberFormat="1" applyFont="1" applyBorder="1" applyAlignment="1">
      <alignment horizontal="right"/>
    </xf>
    <xf numFmtId="4" fontId="30" fillId="0" borderId="5" xfId="0" applyNumberFormat="1" applyFont="1" applyBorder="1"/>
    <xf numFmtId="4" fontId="14" fillId="0" borderId="0" xfId="0" applyNumberFormat="1" applyFont="1"/>
    <xf numFmtId="0" fontId="21" fillId="0" borderId="3" xfId="0" applyFont="1" applyBorder="1" applyAlignment="1">
      <alignment horizontal="justify"/>
    </xf>
    <xf numFmtId="0" fontId="44" fillId="0" borderId="3" xfId="5" applyFont="1" applyBorder="1" applyAlignment="1">
      <alignment vertical="top" wrapText="1"/>
    </xf>
    <xf numFmtId="4" fontId="21" fillId="0" borderId="3" xfId="2" applyNumberFormat="1" applyFont="1" applyBorder="1" applyAlignment="1">
      <alignment horizontal="right"/>
    </xf>
    <xf numFmtId="4" fontId="21" fillId="0" borderId="3" xfId="2" applyNumberFormat="1" applyFont="1" applyFill="1" applyBorder="1" applyAlignment="1">
      <alignment horizontal="center" vertical="top" wrapText="1"/>
    </xf>
    <xf numFmtId="4" fontId="54" fillId="0" borderId="3" xfId="2" applyNumberFormat="1" applyFont="1" applyFill="1" applyBorder="1" applyAlignment="1">
      <alignment horizontal="center" vertical="top" wrapText="1"/>
    </xf>
    <xf numFmtId="0" fontId="120" fillId="0" borderId="3" xfId="5" applyFont="1" applyFill="1" applyBorder="1" applyAlignment="1">
      <alignment horizontal="center" vertical="top" wrapText="1"/>
    </xf>
    <xf numFmtId="0" fontId="120" fillId="0" borderId="3" xfId="5" applyFont="1" applyFill="1" applyBorder="1" applyAlignment="1">
      <alignment horizontal="center" vertical="top" wrapText="1" readingOrder="1"/>
    </xf>
    <xf numFmtId="4" fontId="21" fillId="0" borderId="3" xfId="5" applyNumberFormat="1" applyFont="1" applyBorder="1" applyAlignment="1">
      <alignment horizontal="center"/>
    </xf>
    <xf numFmtId="17" fontId="21" fillId="0" borderId="3" xfId="5" applyNumberFormat="1" applyFont="1" applyBorder="1" applyAlignment="1">
      <alignment horizontal="center"/>
    </xf>
    <xf numFmtId="4" fontId="21" fillId="0" borderId="3" xfId="2" applyNumberFormat="1" applyFont="1" applyBorder="1" applyAlignment="1">
      <alignment horizontal="center"/>
    </xf>
    <xf numFmtId="49" fontId="21" fillId="0" borderId="3" xfId="5" applyNumberFormat="1" applyFont="1" applyFill="1" applyBorder="1" applyAlignment="1">
      <alignment horizontal="center" vertical="top" wrapText="1"/>
    </xf>
    <xf numFmtId="188" fontId="21" fillId="0" borderId="3" xfId="2" applyNumberFormat="1" applyFont="1" applyBorder="1" applyAlignment="1">
      <alignment horizontal="center"/>
    </xf>
    <xf numFmtId="0" fontId="21" fillId="0" borderId="3" xfId="5" applyFont="1" applyFill="1" applyBorder="1" applyAlignment="1">
      <alignment vertical="center" wrapText="1"/>
    </xf>
    <xf numFmtId="17" fontId="21" fillId="0" borderId="3" xfId="5" applyNumberFormat="1" applyFont="1" applyBorder="1" applyAlignment="1">
      <alignment horizontal="center" wrapText="1"/>
    </xf>
    <xf numFmtId="49" fontId="21" fillId="0" borderId="3" xfId="5" applyNumberFormat="1" applyFont="1" applyBorder="1" applyAlignment="1">
      <alignment vertical="top" wrapText="1"/>
    </xf>
    <xf numFmtId="49" fontId="21" fillId="2" borderId="3" xfId="5" applyNumberFormat="1" applyFont="1" applyFill="1" applyBorder="1" applyAlignment="1">
      <alignment vertical="top" wrapText="1"/>
    </xf>
    <xf numFmtId="17" fontId="21" fillId="0" borderId="3" xfId="5" applyNumberFormat="1" applyFont="1" applyBorder="1" applyAlignment="1">
      <alignment horizontal="center" vertical="center" wrapText="1"/>
    </xf>
    <xf numFmtId="4" fontId="21" fillId="0" borderId="3" xfId="5" applyNumberFormat="1" applyFont="1" applyBorder="1" applyAlignment="1">
      <alignment horizontal="right" vertical="center" wrapText="1"/>
    </xf>
    <xf numFmtId="4" fontId="21" fillId="0" borderId="3" xfId="2" applyNumberFormat="1" applyFont="1" applyBorder="1" applyAlignment="1">
      <alignment horizontal="right" vertical="center" wrapText="1"/>
    </xf>
    <xf numFmtId="17" fontId="21" fillId="0" borderId="3" xfId="5" applyNumberFormat="1" applyFont="1" applyBorder="1" applyAlignment="1">
      <alignment horizontal="center" vertical="center"/>
    </xf>
    <xf numFmtId="0" fontId="21" fillId="0" borderId="3" xfId="5" applyFont="1" applyBorder="1" applyAlignment="1">
      <alignment horizontal="left" vertical="center" wrapText="1" readingOrder="1"/>
    </xf>
    <xf numFmtId="0" fontId="12" fillId="0" borderId="3" xfId="5" applyFont="1" applyBorder="1" applyAlignment="1">
      <alignment horizontal="center" vertical="center" wrapText="1"/>
    </xf>
    <xf numFmtId="0" fontId="21" fillId="2" borderId="3" xfId="5" applyFont="1" applyFill="1" applyBorder="1" applyAlignment="1">
      <alignment vertical="center"/>
    </xf>
    <xf numFmtId="3" fontId="57" fillId="0" borderId="3" xfId="5" applyNumberFormat="1" applyFont="1" applyBorder="1" applyAlignment="1">
      <alignment horizontal="center" vertical="top"/>
    </xf>
    <xf numFmtId="0" fontId="57" fillId="0" borderId="15" xfId="5" applyFont="1" applyFill="1" applyBorder="1" applyAlignment="1">
      <alignment vertical="top" wrapText="1"/>
    </xf>
    <xf numFmtId="17" fontId="57" fillId="0" borderId="3" xfId="5" applyNumberFormat="1" applyFont="1" applyFill="1" applyBorder="1" applyAlignment="1">
      <alignment horizontal="center" vertical="top" wrapText="1"/>
    </xf>
    <xf numFmtId="2" fontId="57" fillId="0" borderId="3" xfId="5" applyNumberFormat="1" applyFont="1" applyFill="1" applyBorder="1" applyAlignment="1">
      <alignment vertical="top" wrapText="1"/>
    </xf>
    <xf numFmtId="0" fontId="57" fillId="0" borderId="3" xfId="0" applyFont="1" applyBorder="1"/>
    <xf numFmtId="0" fontId="57" fillId="0" borderId="0" xfId="5" applyFont="1" applyAlignment="1">
      <alignment vertical="top"/>
    </xf>
    <xf numFmtId="0" fontId="103" fillId="0" borderId="15" xfId="5" applyFont="1" applyFill="1" applyBorder="1" applyAlignment="1">
      <alignment vertical="top" wrapText="1"/>
    </xf>
    <xf numFmtId="0" fontId="103" fillId="0" borderId="3" xfId="5" applyFont="1" applyFill="1" applyBorder="1" applyAlignment="1">
      <alignment vertical="top" wrapText="1"/>
    </xf>
    <xf numFmtId="0" fontId="57" fillId="0" borderId="3" xfId="5" applyFont="1" applyBorder="1" applyAlignment="1">
      <alignment horizontal="center"/>
    </xf>
    <xf numFmtId="2" fontId="57" fillId="0" borderId="3" xfId="5" applyNumberFormat="1" applyFont="1" applyBorder="1"/>
    <xf numFmtId="0" fontId="57" fillId="0" borderId="15" xfId="5" applyFont="1" applyBorder="1" applyAlignment="1">
      <alignment vertical="top" wrapText="1"/>
    </xf>
    <xf numFmtId="17" fontId="57" fillId="0" borderId="3" xfId="5" applyNumberFormat="1" applyFont="1" applyBorder="1" applyAlignment="1">
      <alignment horizontal="center" wrapText="1"/>
    </xf>
    <xf numFmtId="4" fontId="57" fillId="0" borderId="3" xfId="2" applyNumberFormat="1" applyFont="1" applyBorder="1"/>
    <xf numFmtId="4" fontId="57" fillId="0" borderId="3" xfId="5" applyNumberFormat="1" applyFont="1" applyBorder="1" applyAlignment="1">
      <alignment horizontal="center"/>
    </xf>
    <xf numFmtId="4" fontId="57" fillId="0" borderId="3" xfId="2" applyNumberFormat="1" applyFont="1" applyBorder="1" applyAlignment="1">
      <alignment horizontal="center"/>
    </xf>
    <xf numFmtId="0" fontId="57" fillId="2" borderId="15" xfId="5" applyFont="1" applyFill="1" applyBorder="1" applyAlignment="1">
      <alignment vertical="top"/>
    </xf>
    <xf numFmtId="0" fontId="121" fillId="0" borderId="3" xfId="5" applyFont="1" applyBorder="1" applyAlignment="1">
      <alignment horizontal="center"/>
    </xf>
    <xf numFmtId="3" fontId="57" fillId="3" borderId="3" xfId="5" applyNumberFormat="1" applyFont="1" applyFill="1" applyBorder="1" applyAlignment="1">
      <alignment horizontal="center" vertical="top"/>
    </xf>
    <xf numFmtId="0" fontId="57" fillId="3" borderId="15" xfId="5" applyFont="1" applyFill="1" applyBorder="1" applyAlignment="1">
      <alignment vertical="top" wrapText="1"/>
    </xf>
    <xf numFmtId="0" fontId="57" fillId="3" borderId="3" xfId="5" applyFont="1" applyFill="1" applyBorder="1" applyAlignment="1">
      <alignment vertical="top" wrapText="1"/>
    </xf>
    <xf numFmtId="0" fontId="57" fillId="3" borderId="3" xfId="5" applyFont="1" applyFill="1" applyBorder="1" applyAlignment="1">
      <alignment horizontal="center"/>
    </xf>
    <xf numFmtId="4" fontId="57" fillId="3" borderId="3" xfId="5" applyNumberFormat="1" applyFont="1" applyFill="1" applyBorder="1"/>
    <xf numFmtId="4" fontId="28" fillId="3" borderId="22" xfId="5" applyNumberFormat="1" applyFont="1" applyFill="1" applyBorder="1" applyAlignment="1">
      <alignment horizontal="right"/>
    </xf>
    <xf numFmtId="0" fontId="32" fillId="0" borderId="14" xfId="0" applyFont="1" applyFill="1" applyBorder="1" applyAlignment="1">
      <alignment horizontal="center" vertical="top" wrapText="1"/>
    </xf>
    <xf numFmtId="49" fontId="41" fillId="0" borderId="14" xfId="0" applyNumberFormat="1" applyFont="1" applyFill="1" applyBorder="1" applyAlignment="1">
      <alignment horizontal="left" vertical="top" wrapText="1"/>
    </xf>
    <xf numFmtId="49" fontId="41" fillId="0" borderId="3" xfId="5" applyNumberFormat="1" applyFont="1" applyFill="1" applyBorder="1" applyAlignment="1">
      <alignment horizontal="left" vertical="top" wrapText="1"/>
    </xf>
    <xf numFmtId="0" fontId="65" fillId="0" borderId="8" xfId="0" applyFont="1" applyBorder="1" applyAlignment="1">
      <alignment vertical="top" wrapText="1"/>
    </xf>
    <xf numFmtId="0" fontId="4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0" fillId="0" borderId="0" xfId="0" applyFont="1" applyAlignment="1">
      <alignment horizontal="left"/>
    </xf>
    <xf numFmtId="3" fontId="14" fillId="0" borderId="3" xfId="0" applyNumberFormat="1" applyFont="1" applyFill="1" applyBorder="1" applyAlignment="1">
      <alignment horizontal="center" vertical="top"/>
    </xf>
    <xf numFmtId="0" fontId="49" fillId="0" borderId="3" xfId="5" applyFont="1" applyBorder="1" applyAlignment="1">
      <alignment vertical="center" wrapText="1"/>
    </xf>
    <xf numFmtId="17" fontId="49" fillId="0" borderId="3" xfId="5" applyNumberFormat="1" applyFont="1" applyBorder="1" applyAlignment="1">
      <alignment horizontal="center" vertical="center" wrapText="1"/>
    </xf>
    <xf numFmtId="4" fontId="49" fillId="0" borderId="3" xfId="5" applyNumberFormat="1" applyFont="1" applyBorder="1" applyAlignment="1">
      <alignment horizontal="right" vertical="center" wrapText="1"/>
    </xf>
    <xf numFmtId="4" fontId="49" fillId="0" borderId="3" xfId="5" applyNumberFormat="1" applyFont="1" applyFill="1" applyBorder="1" applyAlignment="1">
      <alignment horizontal="right" vertical="top" wrapText="1"/>
    </xf>
    <xf numFmtId="0" fontId="49" fillId="0" borderId="0" xfId="5" applyFont="1" applyAlignment="1">
      <alignment vertical="top"/>
    </xf>
    <xf numFmtId="0" fontId="87" fillId="0" borderId="3" xfId="5" applyFont="1" applyBorder="1" applyAlignment="1">
      <alignment horizontal="center" vertical="center" wrapText="1"/>
    </xf>
    <xf numFmtId="0" fontId="49" fillId="0" borderId="3" xfId="5" applyFont="1" applyBorder="1" applyAlignment="1">
      <alignment horizontal="center" vertical="center" wrapText="1"/>
    </xf>
    <xf numFmtId="4" fontId="49" fillId="0" borderId="3" xfId="2" applyNumberFormat="1" applyFont="1" applyBorder="1" applyAlignment="1">
      <alignment horizontal="right" vertical="center" wrapText="1"/>
    </xf>
    <xf numFmtId="49" fontId="44" fillId="0" borderId="3" xfId="5" applyNumberFormat="1" applyFont="1" applyFill="1" applyBorder="1" applyAlignment="1">
      <alignment vertical="top" wrapText="1"/>
    </xf>
    <xf numFmtId="0" fontId="44" fillId="0" borderId="3" xfId="5" applyFont="1" applyBorder="1" applyAlignment="1">
      <alignment vertical="center" wrapText="1"/>
    </xf>
    <xf numFmtId="0" fontId="21" fillId="0" borderId="23" xfId="0" applyFont="1" applyBorder="1" applyAlignment="1">
      <alignment horizontal="left" vertical="top" wrapText="1"/>
    </xf>
    <xf numFmtId="4" fontId="18" fillId="0" borderId="5" xfId="5" applyNumberFormat="1" applyFont="1" applyBorder="1" applyAlignment="1">
      <alignment horizontal="right"/>
    </xf>
    <xf numFmtId="0" fontId="122" fillId="0" borderId="8" xfId="5" applyFont="1" applyBorder="1" applyAlignment="1">
      <alignment horizontal="center"/>
    </xf>
    <xf numFmtId="0" fontId="17" fillId="0" borderId="0" xfId="5" applyFont="1"/>
    <xf numFmtId="0" fontId="123" fillId="0" borderId="0" xfId="0" applyFont="1" applyBorder="1"/>
    <xf numFmtId="0" fontId="123" fillId="0" borderId="0" xfId="0" applyFont="1" applyBorder="1" applyAlignment="1">
      <alignment horizontal="left"/>
    </xf>
    <xf numFmtId="0" fontId="29" fillId="0" borderId="0" xfId="0" applyFont="1"/>
    <xf numFmtId="0" fontId="69" fillId="0" borderId="4" xfId="5" applyFont="1" applyBorder="1"/>
    <xf numFmtId="0" fontId="66" fillId="0" borderId="12" xfId="5" applyFont="1" applyBorder="1" applyAlignment="1">
      <alignment horizontal="center"/>
    </xf>
    <xf numFmtId="0" fontId="69" fillId="0" borderId="0" xfId="5" applyFont="1"/>
    <xf numFmtId="0" fontId="66" fillId="0" borderId="8" xfId="5" applyFont="1" applyBorder="1" applyAlignment="1">
      <alignment horizontal="center" vertical="center"/>
    </xf>
    <xf numFmtId="0" fontId="66" fillId="0" borderId="12" xfId="5" applyFont="1" applyBorder="1" applyAlignment="1">
      <alignment horizontal="center" vertical="top" wrapText="1"/>
    </xf>
    <xf numFmtId="0" fontId="66" fillId="0" borderId="1" xfId="5" applyFont="1" applyFill="1" applyBorder="1" applyAlignment="1">
      <alignment vertical="top" wrapText="1"/>
    </xf>
    <xf numFmtId="0" fontId="66" fillId="0" borderId="13" xfId="5" applyFont="1" applyFill="1" applyBorder="1" applyAlignment="1">
      <alignment vertical="top" wrapText="1"/>
    </xf>
    <xf numFmtId="3" fontId="14" fillId="0" borderId="3" xfId="0" applyNumberFormat="1" applyFont="1" applyBorder="1" applyAlignment="1">
      <alignment horizontal="center" vertical="top"/>
    </xf>
    <xf numFmtId="0" fontId="14" fillId="0" borderId="2" xfId="5" applyFont="1" applyBorder="1"/>
    <xf numFmtId="0" fontId="85" fillId="2" borderId="23" xfId="5" applyFont="1" applyFill="1" applyBorder="1" applyAlignment="1">
      <alignment vertical="top" wrapText="1"/>
    </xf>
    <xf numFmtId="0" fontId="49" fillId="2" borderId="3" xfId="5" applyFont="1" applyFill="1" applyBorder="1" applyAlignment="1">
      <alignment vertical="top" wrapText="1"/>
    </xf>
    <xf numFmtId="0" fontId="49" fillId="2" borderId="3" xfId="5" applyFont="1" applyFill="1" applyBorder="1" applyAlignment="1">
      <alignment horizontal="center" vertical="center" wrapText="1"/>
    </xf>
    <xf numFmtId="0" fontId="30" fillId="2" borderId="3" xfId="5" applyFont="1" applyFill="1" applyBorder="1" applyAlignment="1">
      <alignment vertical="top" wrapText="1"/>
    </xf>
    <xf numFmtId="0" fontId="49" fillId="2" borderId="23" xfId="5" applyFont="1" applyFill="1" applyBorder="1" applyAlignment="1">
      <alignment vertical="top" wrapText="1"/>
    </xf>
    <xf numFmtId="0" fontId="30" fillId="2" borderId="3" xfId="5" applyFont="1" applyFill="1" applyBorder="1" applyAlignment="1">
      <alignment horizontal="center" vertical="center" wrapText="1"/>
    </xf>
    <xf numFmtId="0" fontId="14" fillId="0" borderId="7" xfId="5" applyFont="1" applyBorder="1"/>
    <xf numFmtId="17" fontId="49" fillId="2" borderId="3" xfId="5" applyNumberFormat="1" applyFont="1" applyFill="1" applyBorder="1" applyAlignment="1">
      <alignment horizontal="center" vertical="center" wrapText="1"/>
    </xf>
    <xf numFmtId="0" fontId="49" fillId="2" borderId="23" xfId="5" applyFont="1" applyFill="1" applyBorder="1" applyAlignment="1">
      <alignment horizontal="left" vertical="top" wrapText="1" readingOrder="1"/>
    </xf>
    <xf numFmtId="0" fontId="49" fillId="2" borderId="14" xfId="0" applyFont="1" applyFill="1" applyBorder="1" applyAlignment="1">
      <alignment wrapText="1"/>
    </xf>
    <xf numFmtId="0" fontId="49" fillId="2" borderId="3" xfId="5" applyFont="1" applyFill="1" applyBorder="1" applyAlignment="1">
      <alignment horizontal="left" wrapText="1"/>
    </xf>
    <xf numFmtId="0" fontId="49" fillId="2" borderId="3" xfId="0" applyFont="1" applyFill="1" applyBorder="1" applyAlignment="1">
      <alignment horizontal="center" vertical="center"/>
    </xf>
    <xf numFmtId="4" fontId="49" fillId="2" borderId="3" xfId="5" applyNumberFormat="1" applyFont="1" applyFill="1" applyBorder="1" applyAlignment="1">
      <alignment horizontal="right"/>
    </xf>
    <xf numFmtId="0" fontId="49" fillId="2" borderId="14" xfId="0" applyFont="1" applyFill="1" applyBorder="1" applyAlignment="1">
      <alignment vertical="top"/>
    </xf>
    <xf numFmtId="0" fontId="49" fillId="2" borderId="3" xfId="0" applyFont="1" applyFill="1" applyBorder="1" applyAlignment="1">
      <alignment horizontal="left" vertical="top" wrapText="1" readingOrder="1"/>
    </xf>
    <xf numFmtId="0" fontId="49" fillId="2" borderId="23" xfId="0" applyFont="1" applyFill="1" applyBorder="1" applyAlignment="1">
      <alignment vertical="top"/>
    </xf>
    <xf numFmtId="0" fontId="49" fillId="2" borderId="14" xfId="0" applyFont="1" applyFill="1" applyBorder="1" applyAlignment="1">
      <alignment horizontal="left" vertical="top" wrapText="1" readingOrder="1"/>
    </xf>
    <xf numFmtId="3" fontId="14" fillId="3" borderId="3" xfId="0" applyNumberFormat="1" applyFont="1" applyFill="1" applyBorder="1" applyAlignment="1">
      <alignment horizontal="center" vertical="top"/>
    </xf>
    <xf numFmtId="0" fontId="14" fillId="3" borderId="7" xfId="0" applyFont="1" applyFill="1" applyBorder="1" applyAlignment="1">
      <alignment vertical="top" wrapText="1"/>
    </xf>
    <xf numFmtId="0" fontId="14" fillId="3" borderId="7" xfId="5" applyFont="1" applyFill="1" applyBorder="1"/>
    <xf numFmtId="4" fontId="49" fillId="3" borderId="7" xfId="5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left" vertical="top" wrapText="1" readingOrder="1"/>
    </xf>
    <xf numFmtId="0" fontId="14" fillId="0" borderId="3" xfId="5" applyFont="1" applyBorder="1"/>
    <xf numFmtId="0" fontId="49" fillId="2" borderId="3" xfId="5" applyFont="1" applyFill="1" applyBorder="1" applyAlignment="1">
      <alignment horizontal="left" vertical="top" wrapText="1" readingOrder="1"/>
    </xf>
    <xf numFmtId="0" fontId="49" fillId="2" borderId="0" xfId="5" applyFont="1" applyFill="1" applyBorder="1"/>
    <xf numFmtId="0" fontId="49" fillId="2" borderId="14" xfId="5" applyFont="1" applyFill="1" applyBorder="1"/>
    <xf numFmtId="0" fontId="49" fillId="2" borderId="3" xfId="5" applyFont="1" applyFill="1" applyBorder="1" applyAlignment="1">
      <alignment horizontal="center" vertical="center"/>
    </xf>
    <xf numFmtId="17" fontId="49" fillId="2" borderId="3" xfId="0" applyNumberFormat="1" applyFont="1" applyFill="1" applyBorder="1" applyAlignment="1">
      <alignment horizontal="center" vertical="center"/>
    </xf>
    <xf numFmtId="0" fontId="49" fillId="2" borderId="14" xfId="0" applyFont="1" applyFill="1" applyBorder="1" applyAlignment="1">
      <alignment horizontal="left"/>
    </xf>
    <xf numFmtId="0" fontId="49" fillId="2" borderId="3" xfId="0" applyFont="1" applyFill="1" applyBorder="1" applyAlignment="1">
      <alignment horizontal="left"/>
    </xf>
    <xf numFmtId="0" fontId="49" fillId="2" borderId="15" xfId="5" applyFont="1" applyFill="1" applyBorder="1" applyAlignment="1">
      <alignment horizontal="center" vertical="center"/>
    </xf>
    <xf numFmtId="0" fontId="49" fillId="2" borderId="14" xfId="0" applyFont="1" applyFill="1" applyBorder="1"/>
    <xf numFmtId="17" fontId="49" fillId="2" borderId="15" xfId="5" applyNumberFormat="1" applyFont="1" applyFill="1" applyBorder="1" applyAlignment="1">
      <alignment horizontal="center" vertical="center"/>
    </xf>
    <xf numFmtId="0" fontId="49" fillId="2" borderId="14" xfId="0" applyFont="1" applyFill="1" applyBorder="1" applyAlignment="1">
      <alignment vertical="top" wrapText="1"/>
    </xf>
    <xf numFmtId="0" fontId="49" fillId="2" borderId="3" xfId="0" applyFont="1" applyFill="1" applyBorder="1" applyAlignment="1">
      <alignment horizontal="left" vertical="center" wrapText="1"/>
    </xf>
    <xf numFmtId="2" fontId="49" fillId="2" borderId="10" xfId="0" applyNumberFormat="1" applyFont="1" applyFill="1" applyBorder="1" applyAlignment="1">
      <alignment horizontal="left" vertical="center" wrapText="1"/>
    </xf>
    <xf numFmtId="0" fontId="49" fillId="2" borderId="8" xfId="0" applyFont="1" applyFill="1" applyBorder="1" applyAlignment="1">
      <alignment horizontal="left" vertical="top" wrapText="1" readingOrder="1"/>
    </xf>
    <xf numFmtId="0" fontId="49" fillId="2" borderId="21" xfId="5" applyFont="1" applyFill="1" applyBorder="1" applyAlignment="1">
      <alignment horizontal="center" vertical="center"/>
    </xf>
    <xf numFmtId="4" fontId="49" fillId="2" borderId="8" xfId="5" applyNumberFormat="1" applyFont="1" applyFill="1" applyBorder="1" applyAlignment="1">
      <alignment horizontal="right"/>
    </xf>
    <xf numFmtId="0" fontId="49" fillId="2" borderId="14" xfId="0" applyFont="1" applyFill="1" applyBorder="1" applyAlignment="1">
      <alignment horizontal="left" vertical="center"/>
    </xf>
    <xf numFmtId="0" fontId="49" fillId="2" borderId="14" xfId="0" applyFont="1" applyFill="1" applyBorder="1" applyAlignment="1">
      <alignment horizontal="left" vertical="center" wrapText="1"/>
    </xf>
    <xf numFmtId="3" fontId="49" fillId="3" borderId="3" xfId="0" applyNumberFormat="1" applyFont="1" applyFill="1" applyBorder="1" applyAlignment="1">
      <alignment horizontal="center" vertical="top"/>
    </xf>
    <xf numFmtId="0" fontId="49" fillId="3" borderId="15" xfId="0" applyFont="1" applyFill="1" applyBorder="1" applyAlignment="1">
      <alignment vertical="top" wrapText="1"/>
    </xf>
    <xf numFmtId="4" fontId="49" fillId="3" borderId="3" xfId="5" applyNumberFormat="1" applyFont="1" applyFill="1" applyBorder="1" applyAlignment="1">
      <alignment horizontal="right"/>
    </xf>
    <xf numFmtId="3" fontId="14" fillId="2" borderId="3" xfId="0" applyNumberFormat="1" applyFont="1" applyFill="1" applyBorder="1" applyAlignment="1">
      <alignment horizontal="center" vertical="top"/>
    </xf>
    <xf numFmtId="0" fontId="14" fillId="2" borderId="15" xfId="0" applyFont="1" applyFill="1" applyBorder="1" applyAlignment="1">
      <alignment vertical="top" wrapText="1"/>
    </xf>
    <xf numFmtId="0" fontId="49" fillId="2" borderId="3" xfId="5" applyFont="1" applyFill="1" applyBorder="1"/>
    <xf numFmtId="0" fontId="14" fillId="2" borderId="0" xfId="5" applyFont="1" applyFill="1"/>
    <xf numFmtId="16" fontId="49" fillId="2" borderId="3" xfId="5" applyNumberFormat="1" applyFont="1" applyFill="1" applyBorder="1" applyAlignment="1">
      <alignment horizontal="center" vertical="center" wrapText="1"/>
    </xf>
    <xf numFmtId="4" fontId="49" fillId="2" borderId="3" xfId="5" applyNumberFormat="1" applyFont="1" applyFill="1" applyBorder="1"/>
    <xf numFmtId="3" fontId="49" fillId="2" borderId="3" xfId="5" applyNumberFormat="1" applyFont="1" applyFill="1" applyBorder="1"/>
    <xf numFmtId="3" fontId="49" fillId="2" borderId="3" xfId="5" applyNumberFormat="1" applyFont="1" applyFill="1" applyBorder="1" applyAlignment="1">
      <alignment horizontal="right" vertical="top" wrapText="1"/>
    </xf>
    <xf numFmtId="0" fontId="124" fillId="2" borderId="3" xfId="5" applyFont="1" applyFill="1" applyBorder="1" applyAlignment="1">
      <alignment horizontal="left" vertical="top" wrapText="1" readingOrder="1"/>
    </xf>
    <xf numFmtId="0" fontId="49" fillId="2" borderId="3" xfId="5" applyFont="1" applyFill="1" applyBorder="1" applyAlignment="1">
      <alignment horizontal="left" vertical="top" wrapText="1"/>
    </xf>
    <xf numFmtId="187" fontId="49" fillId="2" borderId="3" xfId="5" applyNumberFormat="1" applyFont="1" applyFill="1" applyBorder="1"/>
    <xf numFmtId="4" fontId="49" fillId="2" borderId="3" xfId="5" applyNumberFormat="1" applyFont="1" applyFill="1" applyBorder="1" applyAlignment="1"/>
    <xf numFmtId="4" fontId="85" fillId="2" borderId="3" xfId="5" applyNumberFormat="1" applyFont="1" applyFill="1" applyBorder="1" applyAlignment="1"/>
    <xf numFmtId="0" fontId="14" fillId="3" borderId="15" xfId="0" applyFont="1" applyFill="1" applyBorder="1" applyAlignment="1">
      <alignment vertical="top" wrapText="1"/>
    </xf>
    <xf numFmtId="4" fontId="87" fillId="3" borderId="3" xfId="5" applyNumberFormat="1" applyFont="1" applyFill="1" applyBorder="1" applyAlignment="1">
      <alignment horizontal="right"/>
    </xf>
    <xf numFmtId="0" fontId="14" fillId="0" borderId="20" xfId="5" applyFont="1" applyBorder="1"/>
    <xf numFmtId="0" fontId="14" fillId="4" borderId="5" xfId="5" applyFont="1" applyFill="1" applyBorder="1"/>
    <xf numFmtId="4" fontId="30" fillId="4" borderId="5" xfId="5" applyNumberFormat="1" applyFont="1" applyFill="1" applyBorder="1"/>
    <xf numFmtId="0" fontId="49" fillId="2" borderId="3" xfId="5" applyFont="1" applyFill="1" applyBorder="1" applyAlignment="1">
      <alignment horizontal="center" vertical="top" wrapText="1"/>
    </xf>
    <xf numFmtId="0" fontId="14" fillId="0" borderId="7" xfId="5" applyFont="1" applyBorder="1" applyAlignment="1">
      <alignment vertical="top"/>
    </xf>
    <xf numFmtId="0" fontId="14" fillId="0" borderId="0" xfId="5" applyFont="1" applyAlignment="1">
      <alignment vertical="top"/>
    </xf>
    <xf numFmtId="0" fontId="49" fillId="0" borderId="2" xfId="0" applyFont="1" applyFill="1" applyBorder="1" applyAlignment="1">
      <alignment vertical="top" wrapText="1"/>
    </xf>
    <xf numFmtId="0" fontId="85" fillId="2" borderId="14" xfId="0" applyFont="1" applyFill="1" applyBorder="1" applyAlignment="1">
      <alignment horizontal="left" vertical="center" wrapText="1"/>
    </xf>
    <xf numFmtId="0" fontId="21" fillId="0" borderId="26" xfId="5" applyFont="1" applyBorder="1" applyAlignment="1">
      <alignment vertical="top" wrapText="1"/>
    </xf>
    <xf numFmtId="0" fontId="65" fillId="0" borderId="3" xfId="5" applyFont="1" applyBorder="1" applyAlignment="1">
      <alignment vertical="top" wrapText="1"/>
    </xf>
    <xf numFmtId="0" fontId="125" fillId="0" borderId="3" xfId="5" applyFont="1" applyBorder="1" applyAlignment="1">
      <alignment horizontal="left" vertical="top" wrapText="1" readingOrder="1"/>
    </xf>
    <xf numFmtId="0" fontId="49" fillId="0" borderId="8" xfId="0" applyFont="1" applyBorder="1" applyAlignment="1">
      <alignment horizontal="center"/>
    </xf>
    <xf numFmtId="1" fontId="14" fillId="0" borderId="2" xfId="0" applyNumberFormat="1" applyFont="1" applyFill="1" applyBorder="1" applyAlignment="1">
      <alignment horizontal="center" vertical="top"/>
    </xf>
    <xf numFmtId="0" fontId="14" fillId="0" borderId="31" xfId="0" applyFont="1" applyFill="1" applyBorder="1" applyAlignment="1">
      <alignment vertical="top" wrapText="1"/>
    </xf>
    <xf numFmtId="0" fontId="17" fillId="0" borderId="2" xfId="5" applyFont="1" applyFill="1" applyBorder="1" applyAlignment="1">
      <alignment horizontal="center" vertical="top" wrapText="1"/>
    </xf>
    <xf numFmtId="4" fontId="17" fillId="0" borderId="2" xfId="5" applyNumberFormat="1" applyFont="1" applyFill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4" fontId="49" fillId="0" borderId="3" xfId="5" applyNumberFormat="1" applyFont="1" applyBorder="1" applyAlignment="1">
      <alignment horizontal="right" vertical="top" wrapText="1"/>
    </xf>
    <xf numFmtId="0" fontId="49" fillId="0" borderId="3" xfId="5" applyFont="1" applyFill="1" applyBorder="1" applyAlignment="1">
      <alignment vertical="top" wrapText="1"/>
    </xf>
    <xf numFmtId="0" fontId="49" fillId="0" borderId="0" xfId="5" applyFont="1" applyAlignment="1">
      <alignment vertical="top" wrapText="1"/>
    </xf>
    <xf numFmtId="4" fontId="49" fillId="0" borderId="3" xfId="5" applyNumberFormat="1" applyFont="1" applyBorder="1" applyAlignment="1">
      <alignment horizontal="right" vertical="top"/>
    </xf>
    <xf numFmtId="17" fontId="49" fillId="0" borderId="3" xfId="5" applyNumberFormat="1" applyFont="1" applyBorder="1" applyAlignment="1">
      <alignment horizontal="center" vertical="top"/>
    </xf>
    <xf numFmtId="17" fontId="49" fillId="0" borderId="3" xfId="5" applyNumberFormat="1" applyFont="1" applyBorder="1" applyAlignment="1">
      <alignment horizontal="right" vertical="top"/>
    </xf>
    <xf numFmtId="0" fontId="14" fillId="3" borderId="3" xfId="0" applyFont="1" applyFill="1" applyBorder="1" applyAlignment="1">
      <alignment vertical="top" wrapText="1"/>
    </xf>
    <xf numFmtId="49" fontId="49" fillId="3" borderId="3" xfId="5" applyNumberFormat="1" applyFont="1" applyFill="1" applyBorder="1" applyAlignment="1">
      <alignment horizontal="center" vertical="top" wrapText="1" readingOrder="1"/>
    </xf>
    <xf numFmtId="49" fontId="49" fillId="3" borderId="3" xfId="5" applyNumberFormat="1" applyFont="1" applyFill="1" applyBorder="1" applyAlignment="1">
      <alignment horizontal="center" vertical="top" wrapText="1"/>
    </xf>
    <xf numFmtId="4" fontId="49" fillId="3" borderId="3" xfId="5" applyNumberFormat="1" applyFont="1" applyFill="1" applyBorder="1" applyAlignment="1">
      <alignment horizontal="center" vertical="top" wrapText="1"/>
    </xf>
    <xf numFmtId="1" fontId="14" fillId="0" borderId="3" xfId="0" applyNumberFormat="1" applyFont="1" applyFill="1" applyBorder="1" applyAlignment="1">
      <alignment horizontal="center" vertical="top"/>
    </xf>
    <xf numFmtId="49" fontId="49" fillId="0" borderId="3" xfId="5" applyNumberFormat="1" applyFont="1" applyFill="1" applyBorder="1" applyAlignment="1">
      <alignment horizontal="center" vertical="top" wrapText="1" readingOrder="1"/>
    </xf>
    <xf numFmtId="49" fontId="49" fillId="0" borderId="3" xfId="5" applyNumberFormat="1" applyFont="1" applyFill="1" applyBorder="1" applyAlignment="1">
      <alignment horizontal="center" vertical="top" wrapText="1"/>
    </xf>
    <xf numFmtId="4" fontId="30" fillId="0" borderId="3" xfId="5" applyNumberFormat="1" applyFont="1" applyFill="1" applyBorder="1" applyAlignment="1">
      <alignment horizontal="center" vertical="top" wrapText="1"/>
    </xf>
    <xf numFmtId="0" fontId="49" fillId="0" borderId="3" xfId="5" applyFont="1" applyBorder="1" applyAlignment="1">
      <alignment horizontal="center" vertical="top" wrapText="1"/>
    </xf>
    <xf numFmtId="0" fontId="49" fillId="0" borderId="3" xfId="5" applyFont="1" applyBorder="1" applyAlignment="1">
      <alignment horizontal="left" vertical="top" wrapText="1" readingOrder="1"/>
    </xf>
    <xf numFmtId="3" fontId="49" fillId="0" borderId="3" xfId="5" applyNumberFormat="1" applyFont="1" applyBorder="1" applyAlignment="1">
      <alignment horizontal="center" vertical="top"/>
    </xf>
    <xf numFmtId="0" fontId="17" fillId="0" borderId="3" xfId="5" applyFont="1" applyBorder="1"/>
    <xf numFmtId="0" fontId="49" fillId="0" borderId="3" xfId="5" applyFont="1" applyBorder="1" applyAlignment="1">
      <alignment horizontal="right" vertical="top"/>
    </xf>
    <xf numFmtId="1" fontId="14" fillId="3" borderId="3" xfId="0" applyNumberFormat="1" applyFont="1" applyFill="1" applyBorder="1" applyAlignment="1">
      <alignment horizontal="center" vertical="top"/>
    </xf>
    <xf numFmtId="49" fontId="49" fillId="3" borderId="3" xfId="5" applyNumberFormat="1" applyFont="1" applyFill="1" applyBorder="1" applyAlignment="1">
      <alignment horizontal="center" vertical="top"/>
    </xf>
    <xf numFmtId="49" fontId="49" fillId="0" borderId="0" xfId="5" applyNumberFormat="1" applyFont="1"/>
    <xf numFmtId="49" fontId="49" fillId="0" borderId="3" xfId="5" applyNumberFormat="1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14" fillId="2" borderId="20" xfId="0" applyFont="1" applyFill="1" applyBorder="1" applyAlignment="1">
      <alignment vertical="top" wrapText="1"/>
    </xf>
    <xf numFmtId="0" fontId="49" fillId="0" borderId="20" xfId="5" applyFont="1" applyFill="1" applyBorder="1" applyAlignment="1">
      <alignment horizontal="center" vertical="top" wrapText="1" readingOrder="1"/>
    </xf>
    <xf numFmtId="49" fontId="49" fillId="0" borderId="20" xfId="5" applyNumberFormat="1" applyFont="1" applyBorder="1" applyAlignment="1">
      <alignment horizontal="center" vertical="top"/>
    </xf>
    <xf numFmtId="4" fontId="30" fillId="0" borderId="20" xfId="5" applyNumberFormat="1" applyFont="1" applyFill="1" applyBorder="1" applyAlignment="1">
      <alignment horizontal="center" vertical="top" wrapText="1"/>
    </xf>
    <xf numFmtId="0" fontId="49" fillId="0" borderId="20" xfId="5" applyFont="1" applyFill="1" applyBorder="1" applyAlignment="1">
      <alignment vertical="top" wrapText="1"/>
    </xf>
    <xf numFmtId="0" fontId="14" fillId="0" borderId="5" xfId="0" applyFont="1" applyBorder="1"/>
    <xf numFmtId="0" fontId="17" fillId="0" borderId="5" xfId="0" applyFont="1" applyBorder="1"/>
    <xf numFmtId="0" fontId="126" fillId="2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vertical="top" wrapText="1"/>
    </xf>
    <xf numFmtId="4" fontId="3" fillId="3" borderId="22" xfId="5" applyNumberFormat="1" applyFont="1" applyFill="1" applyBorder="1" applyAlignment="1">
      <alignment horizontal="right"/>
    </xf>
    <xf numFmtId="0" fontId="21" fillId="0" borderId="23" xfId="0" applyFont="1" applyBorder="1" applyAlignment="1">
      <alignment horizontal="center" wrapText="1"/>
    </xf>
    <xf numFmtId="4" fontId="54" fillId="0" borderId="3" xfId="2" applyNumberFormat="1" applyFont="1" applyBorder="1" applyAlignment="1">
      <alignment horizontal="right" vertical="top" wrapText="1"/>
    </xf>
    <xf numFmtId="4" fontId="54" fillId="3" borderId="22" xfId="5" applyNumberFormat="1" applyFont="1" applyFill="1" applyBorder="1" applyAlignment="1">
      <alignment horizontal="right" vertical="top" wrapText="1"/>
    </xf>
    <xf numFmtId="4" fontId="83" fillId="0" borderId="5" xfId="5" applyNumberFormat="1" applyFont="1" applyBorder="1" applyAlignment="1">
      <alignment horizontal="right"/>
    </xf>
    <xf numFmtId="4" fontId="54" fillId="0" borderId="3" xfId="2" applyNumberFormat="1" applyFont="1" applyBorder="1" applyAlignment="1">
      <alignment horizontal="right" vertical="top"/>
    </xf>
    <xf numFmtId="0" fontId="86" fillId="2" borderId="3" xfId="0" applyFont="1" applyFill="1" applyBorder="1" applyAlignment="1">
      <alignment horizontal="center" vertical="top" wrapText="1"/>
    </xf>
    <xf numFmtId="0" fontId="44" fillId="0" borderId="23" xfId="5" quotePrefix="1" applyFont="1" applyBorder="1" applyAlignment="1">
      <alignment vertical="top" wrapText="1"/>
    </xf>
    <xf numFmtId="0" fontId="18" fillId="0" borderId="12" xfId="5" applyFont="1" applyBorder="1" applyAlignment="1">
      <alignment horizontal="center"/>
    </xf>
    <xf numFmtId="49" fontId="57" fillId="0" borderId="14" xfId="5" applyNumberFormat="1" applyFont="1" applyBorder="1" applyAlignment="1">
      <alignment vertical="top" wrapText="1"/>
    </xf>
    <xf numFmtId="0" fontId="128" fillId="0" borderId="3" xfId="5" applyFont="1" applyFill="1" applyBorder="1" applyAlignment="1">
      <alignment horizontal="left" vertical="top" wrapText="1" readingOrder="1"/>
    </xf>
    <xf numFmtId="0" fontId="3" fillId="0" borderId="0" xfId="5" applyFont="1" applyAlignment="1">
      <alignment vertical="top" wrapText="1"/>
    </xf>
    <xf numFmtId="4" fontId="111" fillId="0" borderId="3" xfId="5" applyNumberFormat="1" applyFont="1" applyBorder="1" applyAlignment="1">
      <alignment horizontal="right" vertical="top" wrapText="1"/>
    </xf>
    <xf numFmtId="0" fontId="107" fillId="0" borderId="3" xfId="5" applyFont="1" applyBorder="1" applyAlignment="1">
      <alignment horizontal="center" vertical="top" wrapText="1"/>
    </xf>
    <xf numFmtId="4" fontId="55" fillId="0" borderId="3" xfId="5" applyNumberFormat="1" applyFont="1" applyBorder="1" applyAlignment="1">
      <alignment horizontal="right" vertical="top" wrapText="1"/>
    </xf>
    <xf numFmtId="4" fontId="107" fillId="0" borderId="3" xfId="5" applyNumberFormat="1" applyFont="1" applyBorder="1" applyAlignment="1">
      <alignment horizontal="right" vertical="top" wrapText="1"/>
    </xf>
    <xf numFmtId="0" fontId="108" fillId="0" borderId="3" xfId="0" applyFont="1" applyBorder="1" applyAlignment="1">
      <alignment vertical="top" wrapText="1"/>
    </xf>
    <xf numFmtId="0" fontId="50" fillId="0" borderId="3" xfId="0" applyFont="1" applyFill="1" applyBorder="1" applyAlignment="1">
      <alignment vertical="top" wrapText="1"/>
    </xf>
    <xf numFmtId="0" fontId="129" fillId="0" borderId="3" xfId="5" applyFont="1" applyBorder="1" applyAlignment="1">
      <alignment horizontal="center" vertical="top" wrapText="1"/>
    </xf>
    <xf numFmtId="0" fontId="130" fillId="0" borderId="3" xfId="5" applyFont="1" applyFill="1" applyBorder="1" applyAlignment="1">
      <alignment vertical="top" wrapText="1"/>
    </xf>
    <xf numFmtId="0" fontId="131" fillId="0" borderId="3" xfId="0" applyFont="1" applyBorder="1" applyAlignment="1">
      <alignment vertical="top" wrapText="1"/>
    </xf>
    <xf numFmtId="0" fontId="44" fillId="2" borderId="3" xfId="0" applyFont="1" applyFill="1" applyBorder="1" applyAlignment="1">
      <alignment horizontal="left" vertical="top" wrapText="1" readingOrder="1"/>
    </xf>
    <xf numFmtId="43" fontId="18" fillId="0" borderId="5" xfId="5" applyNumberFormat="1" applyFont="1" applyBorder="1" applyAlignment="1">
      <alignment horizontal="right"/>
    </xf>
    <xf numFmtId="0" fontId="21" fillId="2" borderId="7" xfId="5" applyFont="1" applyFill="1" applyBorder="1" applyAlignment="1">
      <alignment horizontal="center"/>
    </xf>
    <xf numFmtId="4" fontId="54" fillId="0" borderId="3" xfId="2" applyNumberFormat="1" applyFont="1" applyFill="1" applyBorder="1" applyAlignment="1">
      <alignment horizontal="right" vertical="top"/>
    </xf>
    <xf numFmtId="0" fontId="87" fillId="0" borderId="3" xfId="5" applyFont="1" applyFill="1" applyBorder="1" applyAlignment="1">
      <alignment horizontal="center" vertical="top" wrapText="1" readingOrder="1"/>
    </xf>
    <xf numFmtId="0" fontId="123" fillId="0" borderId="21" xfId="5" applyFont="1" applyBorder="1" applyAlignment="1">
      <alignment horizontal="center"/>
    </xf>
    <xf numFmtId="0" fontId="123" fillId="0" borderId="8" xfId="5" applyFont="1" applyBorder="1" applyAlignment="1">
      <alignment horizontal="center"/>
    </xf>
    <xf numFmtId="0" fontId="14" fillId="0" borderId="0" xfId="0" quotePrefix="1" applyFont="1" applyBorder="1" applyAlignment="1">
      <alignment horizontal="left"/>
    </xf>
    <xf numFmtId="4" fontId="54" fillId="3" borderId="15" xfId="5" applyNumberFormat="1" applyFont="1" applyFill="1" applyBorder="1" applyAlignment="1">
      <alignment horizontal="right" vertical="top" wrapText="1"/>
    </xf>
    <xf numFmtId="4" fontId="85" fillId="2" borderId="3" xfId="5" applyNumberFormat="1" applyFont="1" applyFill="1" applyBorder="1" applyAlignment="1">
      <alignment horizontal="right"/>
    </xf>
    <xf numFmtId="0" fontId="129" fillId="2" borderId="3" xfId="5" applyFont="1" applyFill="1" applyBorder="1" applyAlignment="1">
      <alignment vertical="top" wrapText="1"/>
    </xf>
    <xf numFmtId="4" fontId="87" fillId="2" borderId="15" xfId="5" applyNumberFormat="1" applyFont="1" applyFill="1" applyBorder="1" applyAlignment="1">
      <alignment horizontal="right"/>
    </xf>
    <xf numFmtId="4" fontId="30" fillId="0" borderId="5" xfId="0" applyNumberFormat="1" applyFont="1" applyBorder="1" applyAlignment="1">
      <alignment horizontal="right"/>
    </xf>
    <xf numFmtId="0" fontId="3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6" fillId="0" borderId="0" xfId="5" applyFont="1" applyAlignment="1">
      <alignment horizontal="center"/>
    </xf>
    <xf numFmtId="0" fontId="10" fillId="0" borderId="0" xfId="5" applyFont="1" applyAlignment="1">
      <alignment horizontal="center"/>
    </xf>
    <xf numFmtId="0" fontId="6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50" fillId="0" borderId="4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4" fillId="0" borderId="4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19" xfId="0" applyBorder="1"/>
    <xf numFmtId="0" fontId="0" fillId="0" borderId="16" xfId="0" applyBorder="1"/>
    <xf numFmtId="0" fontId="59" fillId="0" borderId="0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59" fillId="0" borderId="0" xfId="0" applyFont="1" applyAlignment="1">
      <alignment horizont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3" fillId="0" borderId="0" xfId="5" applyFont="1" applyAlignment="1">
      <alignment horizontal="center"/>
    </xf>
    <xf numFmtId="0" fontId="5" fillId="0" borderId="4" xfId="5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18" fillId="0" borderId="18" xfId="5" applyFont="1" applyBorder="1" applyAlignment="1">
      <alignment horizontal="center" wrapText="1"/>
    </xf>
    <xf numFmtId="0" fontId="18" fillId="0" borderId="19" xfId="5" applyFont="1" applyBorder="1" applyAlignment="1">
      <alignment horizontal="center" wrapText="1"/>
    </xf>
    <xf numFmtId="0" fontId="18" fillId="0" borderId="16" xfId="5" applyFont="1" applyBorder="1" applyAlignment="1">
      <alignment horizontal="center" wrapText="1"/>
    </xf>
    <xf numFmtId="0" fontId="14" fillId="0" borderId="6" xfId="5" applyFont="1" applyBorder="1" applyAlignment="1">
      <alignment horizontal="center"/>
    </xf>
    <xf numFmtId="0" fontId="14" fillId="0" borderId="19" xfId="5" applyFont="1" applyBorder="1" applyAlignment="1">
      <alignment horizontal="center"/>
    </xf>
    <xf numFmtId="0" fontId="14" fillId="0" borderId="16" xfId="5" applyFont="1" applyBorder="1" applyAlignment="1">
      <alignment horizontal="center"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50" fillId="0" borderId="4" xfId="5" applyFont="1" applyBorder="1" applyAlignment="1">
      <alignment horizontal="center" vertical="center"/>
    </xf>
    <xf numFmtId="0" fontId="50" fillId="0" borderId="8" xfId="5" applyFont="1" applyBorder="1" applyAlignment="1">
      <alignment horizontal="center" vertical="center"/>
    </xf>
    <xf numFmtId="0" fontId="50" fillId="0" borderId="1" xfId="5" applyFont="1" applyBorder="1" applyAlignment="1">
      <alignment horizontal="center" vertical="center"/>
    </xf>
    <xf numFmtId="0" fontId="50" fillId="0" borderId="18" xfId="5" applyFont="1" applyBorder="1" applyAlignment="1">
      <alignment horizontal="center" wrapText="1"/>
    </xf>
    <xf numFmtId="0" fontId="50" fillId="0" borderId="19" xfId="5" applyFont="1" applyBorder="1" applyAlignment="1">
      <alignment horizontal="center" wrapText="1"/>
    </xf>
    <xf numFmtId="0" fontId="50" fillId="0" borderId="16" xfId="5" applyFont="1" applyBorder="1" applyAlignment="1">
      <alignment horizontal="center" wrapText="1"/>
    </xf>
    <xf numFmtId="0" fontId="30" fillId="0" borderId="6" xfId="5" applyFont="1" applyBorder="1" applyAlignment="1">
      <alignment horizontal="center"/>
    </xf>
    <xf numFmtId="0" fontId="30" fillId="0" borderId="19" xfId="5" applyFont="1" applyBorder="1" applyAlignment="1">
      <alignment horizontal="center"/>
    </xf>
    <xf numFmtId="0" fontId="30" fillId="0" borderId="16" xfId="5" applyFont="1" applyBorder="1" applyAlignment="1">
      <alignment horizontal="center"/>
    </xf>
    <xf numFmtId="0" fontId="76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17" xfId="0" applyFont="1" applyFill="1" applyBorder="1" applyAlignment="1">
      <alignment horizontal="left" vertical="top" wrapText="1"/>
    </xf>
    <xf numFmtId="0" fontId="68" fillId="0" borderId="0" xfId="5" applyFont="1" applyAlignment="1">
      <alignment horizontal="center"/>
    </xf>
    <xf numFmtId="0" fontId="66" fillId="0" borderId="4" xfId="5" applyFont="1" applyBorder="1" applyAlignment="1">
      <alignment horizontal="center" vertical="center"/>
    </xf>
    <xf numFmtId="0" fontId="66" fillId="0" borderId="8" xfId="5" applyFont="1" applyBorder="1" applyAlignment="1">
      <alignment horizontal="center" vertical="center"/>
    </xf>
    <xf numFmtId="0" fontId="66" fillId="0" borderId="1" xfId="5" applyFont="1" applyBorder="1" applyAlignment="1">
      <alignment horizontal="center" vertical="center"/>
    </xf>
    <xf numFmtId="0" fontId="66" fillId="0" borderId="18" xfId="5" applyFont="1" applyBorder="1" applyAlignment="1">
      <alignment horizontal="center" wrapText="1"/>
    </xf>
    <xf numFmtId="0" fontId="66" fillId="0" borderId="19" xfId="5" applyFont="1" applyBorder="1" applyAlignment="1">
      <alignment horizontal="center" wrapText="1"/>
    </xf>
    <xf numFmtId="0" fontId="66" fillId="0" borderId="16" xfId="5" applyFont="1" applyBorder="1" applyAlignment="1">
      <alignment horizontal="center" wrapText="1"/>
    </xf>
    <xf numFmtId="0" fontId="66" fillId="0" borderId="6" xfId="5" applyFont="1" applyBorder="1" applyAlignment="1">
      <alignment horizontal="center"/>
    </xf>
    <xf numFmtId="0" fontId="66" fillId="0" borderId="19" xfId="5" applyFont="1" applyBorder="1" applyAlignment="1">
      <alignment horizontal="center"/>
    </xf>
    <xf numFmtId="0" fontId="66" fillId="0" borderId="16" xfId="5" applyFont="1" applyBorder="1" applyAlignment="1">
      <alignment horizontal="center"/>
    </xf>
    <xf numFmtId="0" fontId="17" fillId="0" borderId="6" xfId="5" applyFont="1" applyBorder="1" applyAlignment="1">
      <alignment horizontal="center"/>
    </xf>
    <xf numFmtId="0" fontId="17" fillId="0" borderId="19" xfId="5" applyFont="1" applyBorder="1" applyAlignment="1">
      <alignment horizontal="center"/>
    </xf>
    <xf numFmtId="0" fontId="17" fillId="0" borderId="16" xfId="5" applyFont="1" applyBorder="1" applyAlignment="1">
      <alignment horizontal="center"/>
    </xf>
    <xf numFmtId="0" fontId="14" fillId="0" borderId="17" xfId="0" applyFont="1" applyBorder="1" applyAlignment="1">
      <alignment horizontal="left" vertical="top" wrapText="1"/>
    </xf>
    <xf numFmtId="4" fontId="49" fillId="0" borderId="14" xfId="5" applyNumberFormat="1" applyFont="1" applyBorder="1" applyAlignment="1">
      <alignment horizontal="center" vertical="top"/>
    </xf>
    <xf numFmtId="4" fontId="49" fillId="0" borderId="15" xfId="5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50" fillId="0" borderId="6" xfId="5" applyFont="1" applyBorder="1" applyAlignment="1">
      <alignment horizontal="center" wrapText="1"/>
    </xf>
    <xf numFmtId="0" fontId="78" fillId="0" borderId="0" xfId="0" applyFont="1" applyBorder="1" applyAlignment="1">
      <alignment horizontal="left" vertical="top" wrapText="1"/>
    </xf>
    <xf numFmtId="0" fontId="79" fillId="0" borderId="0" xfId="0" applyFont="1" applyBorder="1" applyAlignment="1">
      <alignment horizontal="left" vertical="top" wrapText="1"/>
    </xf>
    <xf numFmtId="0" fontId="76" fillId="0" borderId="0" xfId="0" applyFont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78" fillId="0" borderId="0" xfId="0" applyFont="1" applyFill="1" applyBorder="1" applyAlignment="1">
      <alignment horizontal="left" vertical="top" wrapText="1"/>
    </xf>
    <xf numFmtId="0" fontId="14" fillId="0" borderId="17" xfId="0" applyFont="1" applyBorder="1" applyAlignment="1">
      <alignment horizontal="left"/>
    </xf>
    <xf numFmtId="0" fontId="76" fillId="0" borderId="17" xfId="0" applyFont="1" applyBorder="1" applyAlignment="1">
      <alignment horizontal="left" wrapText="1"/>
    </xf>
    <xf numFmtId="0" fontId="80" fillId="0" borderId="11" xfId="0" applyFont="1" applyFill="1" applyBorder="1" applyAlignment="1">
      <alignment horizontal="left" vertical="top" wrapText="1"/>
    </xf>
    <xf numFmtId="0" fontId="80" fillId="0" borderId="17" xfId="0" applyFont="1" applyFill="1" applyBorder="1" applyAlignment="1">
      <alignment horizontal="left" vertical="top" wrapText="1"/>
    </xf>
    <xf numFmtId="0" fontId="80" fillId="0" borderId="0" xfId="0" applyFont="1" applyBorder="1" applyAlignment="1">
      <alignment horizontal="left" vertical="top" wrapText="1"/>
    </xf>
    <xf numFmtId="0" fontId="21" fillId="0" borderId="18" xfId="5" applyFont="1" applyBorder="1" applyAlignment="1">
      <alignment horizontal="center" wrapText="1"/>
    </xf>
    <xf numFmtId="0" fontId="21" fillId="0" borderId="19" xfId="5" applyFont="1" applyBorder="1" applyAlignment="1">
      <alignment horizontal="center" wrapText="1"/>
    </xf>
    <xf numFmtId="0" fontId="21" fillId="0" borderId="16" xfId="5" applyFont="1" applyBorder="1" applyAlignment="1">
      <alignment horizontal="center" wrapText="1"/>
    </xf>
    <xf numFmtId="0" fontId="49" fillId="0" borderId="6" xfId="5" applyFont="1" applyBorder="1" applyAlignment="1">
      <alignment horizontal="center"/>
    </xf>
    <xf numFmtId="0" fontId="49" fillId="0" borderId="19" xfId="5" applyFont="1" applyBorder="1" applyAlignment="1">
      <alignment horizontal="center"/>
    </xf>
    <xf numFmtId="0" fontId="49" fillId="0" borderId="16" xfId="5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 wrapText="1"/>
    </xf>
    <xf numFmtId="49" fontId="76" fillId="0" borderId="0" xfId="0" applyNumberFormat="1" applyFont="1" applyFill="1" applyBorder="1" applyAlignment="1">
      <alignment horizontal="left" vertical="top" wrapText="1"/>
    </xf>
    <xf numFmtId="0" fontId="17" fillId="0" borderId="4" xfId="5" applyFont="1" applyBorder="1" applyAlignment="1">
      <alignment horizontal="center" vertical="center"/>
    </xf>
    <xf numFmtId="0" fontId="17" fillId="0" borderId="8" xfId="5" applyFont="1" applyBorder="1" applyAlignment="1">
      <alignment horizontal="center" vertical="center"/>
    </xf>
    <xf numFmtId="0" fontId="17" fillId="0" borderId="1" xfId="5" applyFont="1" applyBorder="1" applyAlignment="1">
      <alignment horizontal="center" vertical="center"/>
    </xf>
    <xf numFmtId="0" fontId="30" fillId="0" borderId="18" xfId="5" applyFont="1" applyBorder="1" applyAlignment="1">
      <alignment horizontal="center" wrapText="1"/>
    </xf>
    <xf numFmtId="0" fontId="30" fillId="0" borderId="19" xfId="5" applyFont="1" applyBorder="1" applyAlignment="1">
      <alignment horizontal="center" wrapText="1"/>
    </xf>
    <xf numFmtId="0" fontId="30" fillId="0" borderId="16" xfId="5" applyFont="1" applyBorder="1" applyAlignment="1">
      <alignment horizontal="center" wrapText="1"/>
    </xf>
    <xf numFmtId="0" fontId="80" fillId="2" borderId="0" xfId="0" applyFont="1" applyFill="1" applyBorder="1" applyAlignment="1">
      <alignment horizontal="left" vertical="top" wrapText="1"/>
    </xf>
  </cellXfs>
  <cellStyles count="24">
    <cellStyle name="Comma 2" xfId="20" xr:uid="{00000000-0005-0000-0000-000001000000}"/>
    <cellStyle name="Normal 2" xfId="11" xr:uid="{00000000-0005-0000-0000-000003000000}"/>
    <cellStyle name="Normal 3" xfId="19" xr:uid="{00000000-0005-0000-0000-000004000000}"/>
    <cellStyle name="Normal 4" xfId="22" xr:uid="{615F0988-D272-40A8-B6D6-A4FCB58E6004}"/>
    <cellStyle name="Normal 7" xfId="1" xr:uid="{00000000-0005-0000-0000-000005000000}"/>
    <cellStyle name="Normal 7 2" xfId="7" xr:uid="{00000000-0005-0000-0000-000006000000}"/>
    <cellStyle name="Normal 7 3" xfId="12" xr:uid="{00000000-0005-0000-0000-000007000000}"/>
    <cellStyle name="Normal 7 4" xfId="15" xr:uid="{00000000-0005-0000-0000-000008000000}"/>
    <cellStyle name="Normal 7 5" xfId="18" xr:uid="{00000000-0005-0000-0000-000009000000}"/>
    <cellStyle name="เครื่องหมายจุลภาค 2" xfId="23" xr:uid="{6AF5E133-6479-4657-8956-C898A4D404BF}"/>
    <cellStyle name="เครื่องหมายสกุลเงิน 2" xfId="6" xr:uid="{00000000-0005-0000-0000-00000A000000}"/>
    <cellStyle name="เครื่องหมายสกุลเงิน 2 2" xfId="9" xr:uid="{00000000-0005-0000-0000-00000B000000}"/>
    <cellStyle name="เครื่องหมายสกุลเงิน 3" xfId="8" xr:uid="{00000000-0005-0000-0000-00000C000000}"/>
    <cellStyle name="จุลภาค" xfId="2" builtinId="3"/>
    <cellStyle name="ปกติ" xfId="0" builtinId="0"/>
    <cellStyle name="ปกติ 2" xfId="3" xr:uid="{00000000-0005-0000-0000-00000D000000}"/>
    <cellStyle name="ปกติ 2 2" xfId="5" xr:uid="{00000000-0005-0000-0000-00000E000000}"/>
    <cellStyle name="ปกติ 2 3" xfId="10" xr:uid="{00000000-0005-0000-0000-00000F000000}"/>
    <cellStyle name="ปกติ 2 4" xfId="14" xr:uid="{00000000-0005-0000-0000-000010000000}"/>
    <cellStyle name="ปกติ 2 5" xfId="17" xr:uid="{00000000-0005-0000-0000-000011000000}"/>
    <cellStyle name="ปกติ 3" xfId="4" xr:uid="{00000000-0005-0000-0000-000012000000}"/>
    <cellStyle name="ปกติ 4" xfId="21" xr:uid="{00000000-0005-0000-0000-000013000000}"/>
    <cellStyle name="ปกติ 5" xfId="13" xr:uid="{00000000-0005-0000-0000-000014000000}"/>
    <cellStyle name="ปกติ 6" xfId="16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26195</xdr:colOff>
      <xdr:row>0</xdr:row>
      <xdr:rowOff>59533</xdr:rowOff>
    </xdr:from>
    <xdr:to>
      <xdr:col>2</xdr:col>
      <xdr:colOff>190501</xdr:colOff>
      <xdr:row>2</xdr:row>
      <xdr:rowOff>440532</xdr:rowOff>
    </xdr:to>
    <xdr:pic>
      <xdr:nvPicPr>
        <xdr:cNvPr id="1025" name="Picture 1" descr="ครุฑ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320" y="59533"/>
          <a:ext cx="723900" cy="100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1</xdr:row>
      <xdr:rowOff>136072</xdr:rowOff>
    </xdr:from>
    <xdr:to>
      <xdr:col>7</xdr:col>
      <xdr:colOff>122465</xdr:colOff>
      <xdr:row>2</xdr:row>
      <xdr:rowOff>204107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CxnSpPr/>
      </xdr:nvCxnSpPr>
      <xdr:spPr>
        <a:xfrm flipV="1">
          <a:off x="7674429" y="557893"/>
          <a:ext cx="204107" cy="2313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95250</xdr:rowOff>
    </xdr:from>
    <xdr:to>
      <xdr:col>3</xdr:col>
      <xdr:colOff>488156</xdr:colOff>
      <xdr:row>2</xdr:row>
      <xdr:rowOff>238125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D339407B-0642-44D1-9494-32C8C370E7F5}"/>
            </a:ext>
          </a:extLst>
        </xdr:cNvPr>
        <xdr:cNvCxnSpPr/>
      </xdr:nvCxnSpPr>
      <xdr:spPr>
        <a:xfrm flipV="1">
          <a:off x="4419600" y="676275"/>
          <a:ext cx="202406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107156</xdr:colOff>
      <xdr:row>5</xdr:row>
      <xdr:rowOff>57151</xdr:rowOff>
    </xdr:from>
    <xdr:to>
      <xdr:col>5</xdr:col>
      <xdr:colOff>250031</xdr:colOff>
      <xdr:row>5</xdr:row>
      <xdr:rowOff>223838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8D7CEE19-2181-48D9-9AC1-902BF066526D}"/>
            </a:ext>
          </a:extLst>
        </xdr:cNvPr>
        <xdr:cNvCxnSpPr/>
      </xdr:nvCxnSpPr>
      <xdr:spPr>
        <a:xfrm rot="5400000" flipH="1" flipV="1">
          <a:off x="6581775" y="1450182"/>
          <a:ext cx="166687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111125</xdr:colOff>
      <xdr:row>1</xdr:row>
      <xdr:rowOff>95250</xdr:rowOff>
    </xdr:from>
    <xdr:to>
      <xdr:col>4</xdr:col>
      <xdr:colOff>365125</xdr:colOff>
      <xdr:row>2</xdr:row>
      <xdr:rowOff>158750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CxnSpPr/>
      </xdr:nvCxnSpPr>
      <xdr:spPr>
        <a:xfrm flipV="1">
          <a:off x="5476875" y="508000"/>
          <a:ext cx="254000" cy="222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119064</xdr:colOff>
      <xdr:row>1</xdr:row>
      <xdr:rowOff>130969</xdr:rowOff>
    </xdr:from>
    <xdr:to>
      <xdr:col>4</xdr:col>
      <xdr:colOff>345282</xdr:colOff>
      <xdr:row>2</xdr:row>
      <xdr:rowOff>202407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CxnSpPr/>
      </xdr:nvCxnSpPr>
      <xdr:spPr>
        <a:xfrm flipV="1">
          <a:off x="5464970" y="547688"/>
          <a:ext cx="226218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83344</xdr:colOff>
      <xdr:row>5</xdr:row>
      <xdr:rowOff>47626</xdr:rowOff>
    </xdr:from>
    <xdr:to>
      <xdr:col>8</xdr:col>
      <xdr:colOff>226219</xdr:colOff>
      <xdr:row>5</xdr:row>
      <xdr:rowOff>202407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14BB8C90-7EC4-4435-84FB-A64118093841}"/>
            </a:ext>
          </a:extLst>
        </xdr:cNvPr>
        <xdr:cNvCxnSpPr/>
      </xdr:nvCxnSpPr>
      <xdr:spPr>
        <a:xfrm rot="5400000" flipH="1" flipV="1">
          <a:off x="10897791" y="1434704"/>
          <a:ext cx="154781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81643</xdr:colOff>
      <xdr:row>2</xdr:row>
      <xdr:rowOff>13607</xdr:rowOff>
    </xdr:from>
    <xdr:to>
      <xdr:col>4</xdr:col>
      <xdr:colOff>326572</xdr:colOff>
      <xdr:row>2</xdr:row>
      <xdr:rowOff>190500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CxnSpPr/>
      </xdr:nvCxnSpPr>
      <xdr:spPr>
        <a:xfrm flipV="1">
          <a:off x="5442857" y="598714"/>
          <a:ext cx="244929" cy="17689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83344</xdr:colOff>
      <xdr:row>5</xdr:row>
      <xdr:rowOff>71437</xdr:rowOff>
    </xdr:from>
    <xdr:to>
      <xdr:col>8</xdr:col>
      <xdr:colOff>214313</xdr:colOff>
      <xdr:row>5</xdr:row>
      <xdr:rowOff>190500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CFA7E122-E7FB-4CFC-9E98-E3967C96116A}"/>
            </a:ext>
          </a:extLst>
        </xdr:cNvPr>
        <xdr:cNvCxnSpPr/>
      </xdr:nvCxnSpPr>
      <xdr:spPr>
        <a:xfrm flipV="1">
          <a:off x="10903744" y="1452562"/>
          <a:ext cx="130969" cy="1190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40821</xdr:colOff>
      <xdr:row>1</xdr:row>
      <xdr:rowOff>122464</xdr:rowOff>
    </xdr:from>
    <xdr:to>
      <xdr:col>4</xdr:col>
      <xdr:colOff>217714</xdr:colOff>
      <xdr:row>2</xdr:row>
      <xdr:rowOff>163285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CxnSpPr/>
      </xdr:nvCxnSpPr>
      <xdr:spPr>
        <a:xfrm flipV="1">
          <a:off x="5402035" y="544285"/>
          <a:ext cx="176893" cy="2041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5</xdr:row>
      <xdr:rowOff>108857</xdr:rowOff>
    </xdr:from>
    <xdr:to>
      <xdr:col>8</xdr:col>
      <xdr:colOff>149678</xdr:colOff>
      <xdr:row>5</xdr:row>
      <xdr:rowOff>244929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A63A593A-CF91-4243-BF15-7773277D2481}"/>
            </a:ext>
          </a:extLst>
        </xdr:cNvPr>
        <xdr:cNvCxnSpPr/>
      </xdr:nvCxnSpPr>
      <xdr:spPr>
        <a:xfrm rot="5400000" flipH="1" flipV="1">
          <a:off x="10874828" y="1530804"/>
          <a:ext cx="136072" cy="544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68035</xdr:colOff>
      <xdr:row>5</xdr:row>
      <xdr:rowOff>81644</xdr:rowOff>
    </xdr:from>
    <xdr:to>
      <xdr:col>8</xdr:col>
      <xdr:colOff>176892</xdr:colOff>
      <xdr:row>5</xdr:row>
      <xdr:rowOff>258537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64F7BF5-957B-4B41-A7B6-CEA957A41057}"/>
            </a:ext>
          </a:extLst>
        </xdr:cNvPr>
        <xdr:cNvCxnSpPr/>
      </xdr:nvCxnSpPr>
      <xdr:spPr>
        <a:xfrm rot="5400000" flipH="1" flipV="1">
          <a:off x="10854417" y="1496787"/>
          <a:ext cx="176893" cy="1088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5</xdr:row>
      <xdr:rowOff>68037</xdr:rowOff>
    </xdr:from>
    <xdr:to>
      <xdr:col>8</xdr:col>
      <xdr:colOff>231321</xdr:colOff>
      <xdr:row>6</xdr:row>
      <xdr:rowOff>1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E1F8D95F-6FF8-42E3-A331-FDB66E15E065}"/>
            </a:ext>
          </a:extLst>
        </xdr:cNvPr>
        <xdr:cNvCxnSpPr/>
      </xdr:nvCxnSpPr>
      <xdr:spPr>
        <a:xfrm rot="5400000" flipH="1" flipV="1">
          <a:off x="10884354" y="1480458"/>
          <a:ext cx="198664" cy="1360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204107</xdr:colOff>
      <xdr:row>2</xdr:row>
      <xdr:rowOff>0</xdr:rowOff>
    </xdr:from>
    <xdr:to>
      <xdr:col>4</xdr:col>
      <xdr:colOff>381000</xdr:colOff>
      <xdr:row>2</xdr:row>
      <xdr:rowOff>163286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CxnSpPr/>
      </xdr:nvCxnSpPr>
      <xdr:spPr>
        <a:xfrm flipV="1">
          <a:off x="5374821" y="585107"/>
          <a:ext cx="176893" cy="1632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81643</xdr:colOff>
      <xdr:row>5</xdr:row>
      <xdr:rowOff>68036</xdr:rowOff>
    </xdr:from>
    <xdr:to>
      <xdr:col>9</xdr:col>
      <xdr:colOff>176893</xdr:colOff>
      <xdr:row>5</xdr:row>
      <xdr:rowOff>258536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F2F69F7C-1E3B-4918-BFFE-7C31406E461D}"/>
            </a:ext>
          </a:extLst>
        </xdr:cNvPr>
        <xdr:cNvCxnSpPr/>
      </xdr:nvCxnSpPr>
      <xdr:spPr>
        <a:xfrm rot="5400000" flipH="1" flipV="1">
          <a:off x="11949793" y="1496786"/>
          <a:ext cx="190500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204107</xdr:colOff>
      <xdr:row>1</xdr:row>
      <xdr:rowOff>0</xdr:rowOff>
    </xdr:from>
    <xdr:to>
      <xdr:col>4</xdr:col>
      <xdr:colOff>381000</xdr:colOff>
      <xdr:row>1</xdr:row>
      <xdr:rowOff>163286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CxnSpPr/>
      </xdr:nvCxnSpPr>
      <xdr:spPr>
        <a:xfrm flipV="1">
          <a:off x="5376182" y="581025"/>
          <a:ext cx="176893" cy="1632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83345</xdr:colOff>
      <xdr:row>5</xdr:row>
      <xdr:rowOff>95250</xdr:rowOff>
    </xdr:from>
    <xdr:to>
      <xdr:col>8</xdr:col>
      <xdr:colOff>202407</xdr:colOff>
      <xdr:row>5</xdr:row>
      <xdr:rowOff>250031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88B3369-9B1A-48AF-9E89-AEC0FB529C52}"/>
            </a:ext>
          </a:extLst>
        </xdr:cNvPr>
        <xdr:cNvCxnSpPr/>
      </xdr:nvCxnSpPr>
      <xdr:spPr>
        <a:xfrm rot="5400000" flipH="1" flipV="1">
          <a:off x="10885885" y="1227535"/>
          <a:ext cx="154781" cy="1190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2916237</xdr:colOff>
      <xdr:row>19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573837" y="14801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19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6573837" y="14801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19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6573837" y="2013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19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6573837" y="2013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19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6573837" y="138017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19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6573837" y="138017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1</xdr:row>
      <xdr:rowOff>95250</xdr:rowOff>
    </xdr:from>
    <xdr:to>
      <xdr:col>4</xdr:col>
      <xdr:colOff>381000</xdr:colOff>
      <xdr:row>2</xdr:row>
      <xdr:rowOff>174625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CxnSpPr/>
      </xdr:nvCxnSpPr>
      <xdr:spPr>
        <a:xfrm flipV="1">
          <a:off x="5572125" y="508000"/>
          <a:ext cx="174625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81642</xdr:colOff>
      <xdr:row>5</xdr:row>
      <xdr:rowOff>54429</xdr:rowOff>
    </xdr:from>
    <xdr:to>
      <xdr:col>8</xdr:col>
      <xdr:colOff>190500</xdr:colOff>
      <xdr:row>6</xdr:row>
      <xdr:rowOff>0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671BC2C3-5C78-465A-A97C-0233B6BD26EC}"/>
            </a:ext>
          </a:extLst>
        </xdr:cNvPr>
        <xdr:cNvCxnSpPr/>
      </xdr:nvCxnSpPr>
      <xdr:spPr>
        <a:xfrm rot="5400000" flipH="1" flipV="1">
          <a:off x="10850335" y="1487261"/>
          <a:ext cx="212271" cy="1088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27214</xdr:colOff>
      <xdr:row>2</xdr:row>
      <xdr:rowOff>27214</xdr:rowOff>
    </xdr:from>
    <xdr:to>
      <xdr:col>4</xdr:col>
      <xdr:colOff>285749</xdr:colOff>
      <xdr:row>2</xdr:row>
      <xdr:rowOff>190500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CxnSpPr/>
      </xdr:nvCxnSpPr>
      <xdr:spPr>
        <a:xfrm flipV="1">
          <a:off x="5388428" y="612321"/>
          <a:ext cx="258535" cy="1632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68034</xdr:colOff>
      <xdr:row>5</xdr:row>
      <xdr:rowOff>81644</xdr:rowOff>
    </xdr:from>
    <xdr:to>
      <xdr:col>8</xdr:col>
      <xdr:colOff>176891</xdr:colOff>
      <xdr:row>6</xdr:row>
      <xdr:rowOff>1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850FEC96-633A-4891-BDA6-722784FCC8EB}"/>
            </a:ext>
          </a:extLst>
        </xdr:cNvPr>
        <xdr:cNvCxnSpPr/>
      </xdr:nvCxnSpPr>
      <xdr:spPr>
        <a:xfrm rot="5400000" flipH="1" flipV="1">
          <a:off x="10850334" y="1500869"/>
          <a:ext cx="185057" cy="1088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0</xdr:rowOff>
    </xdr:from>
    <xdr:to>
      <xdr:col>4</xdr:col>
      <xdr:colOff>222250</xdr:colOff>
      <xdr:row>1</xdr:row>
      <xdr:rowOff>127000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CxnSpPr/>
      </xdr:nvCxnSpPr>
      <xdr:spPr>
        <a:xfrm flipV="1">
          <a:off x="5413375" y="539750"/>
          <a:ext cx="174625" cy="158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108857</xdr:colOff>
      <xdr:row>4</xdr:row>
      <xdr:rowOff>81644</xdr:rowOff>
    </xdr:from>
    <xdr:to>
      <xdr:col>8</xdr:col>
      <xdr:colOff>190500</xdr:colOff>
      <xdr:row>4</xdr:row>
      <xdr:rowOff>231323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BD770E5D-50FD-4A32-8FB3-1E2467253C5A}"/>
            </a:ext>
          </a:extLst>
        </xdr:cNvPr>
        <xdr:cNvCxnSpPr/>
      </xdr:nvCxnSpPr>
      <xdr:spPr>
        <a:xfrm rot="5400000" flipH="1" flipV="1">
          <a:off x="10895239" y="1496787"/>
          <a:ext cx="149679" cy="816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2</xdr:row>
      <xdr:rowOff>0</xdr:rowOff>
    </xdr:from>
    <xdr:to>
      <xdr:col>3</xdr:col>
      <xdr:colOff>773905</xdr:colOff>
      <xdr:row>2</xdr:row>
      <xdr:rowOff>154782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CxnSpPr/>
      </xdr:nvCxnSpPr>
      <xdr:spPr>
        <a:xfrm flipV="1">
          <a:off x="5179218" y="583406"/>
          <a:ext cx="202406" cy="15478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5</xdr:row>
      <xdr:rowOff>71438</xdr:rowOff>
    </xdr:from>
    <xdr:to>
      <xdr:col>8</xdr:col>
      <xdr:colOff>250031</xdr:colOff>
      <xdr:row>5</xdr:row>
      <xdr:rowOff>226219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29900613-8117-432B-9A36-199B06C83B54}"/>
            </a:ext>
          </a:extLst>
        </xdr:cNvPr>
        <xdr:cNvCxnSpPr/>
      </xdr:nvCxnSpPr>
      <xdr:spPr>
        <a:xfrm rot="5400000" flipH="1" flipV="1">
          <a:off x="10915650" y="1452563"/>
          <a:ext cx="154781" cy="1547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81643</xdr:colOff>
      <xdr:row>1</xdr:row>
      <xdr:rowOff>136072</xdr:rowOff>
    </xdr:from>
    <xdr:to>
      <xdr:col>4</xdr:col>
      <xdr:colOff>299357</xdr:colOff>
      <xdr:row>2</xdr:row>
      <xdr:rowOff>149679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CxnSpPr/>
      </xdr:nvCxnSpPr>
      <xdr:spPr>
        <a:xfrm flipV="1">
          <a:off x="5442857" y="557893"/>
          <a:ext cx="217714" cy="17689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83343</xdr:colOff>
      <xdr:row>5</xdr:row>
      <xdr:rowOff>71438</xdr:rowOff>
    </xdr:from>
    <xdr:to>
      <xdr:col>8</xdr:col>
      <xdr:colOff>154780</xdr:colOff>
      <xdr:row>5</xdr:row>
      <xdr:rowOff>250032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E422F789-319B-413E-9705-32F20B16CA83}"/>
            </a:ext>
          </a:extLst>
        </xdr:cNvPr>
        <xdr:cNvCxnSpPr/>
      </xdr:nvCxnSpPr>
      <xdr:spPr>
        <a:xfrm rot="5400000" flipH="1" flipV="1">
          <a:off x="10850165" y="1506141"/>
          <a:ext cx="178594" cy="714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1</xdr:row>
      <xdr:rowOff>79375</xdr:rowOff>
    </xdr:from>
    <xdr:to>
      <xdr:col>4</xdr:col>
      <xdr:colOff>238125</xdr:colOff>
      <xdr:row>2</xdr:row>
      <xdr:rowOff>158750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CxnSpPr/>
      </xdr:nvCxnSpPr>
      <xdr:spPr>
        <a:xfrm flipV="1">
          <a:off x="6223000" y="492125"/>
          <a:ext cx="111125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5</xdr:row>
      <xdr:rowOff>59531</xdr:rowOff>
    </xdr:from>
    <xdr:to>
      <xdr:col>8</xdr:col>
      <xdr:colOff>178594</xdr:colOff>
      <xdr:row>6</xdr:row>
      <xdr:rowOff>0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26A0FB2C-7878-4F37-B7FD-C984B130E3B5}"/>
            </a:ext>
          </a:extLst>
        </xdr:cNvPr>
        <xdr:cNvCxnSpPr/>
      </xdr:nvCxnSpPr>
      <xdr:spPr>
        <a:xfrm rot="5400000" flipH="1" flipV="1">
          <a:off x="11682412" y="1502569"/>
          <a:ext cx="207169" cy="833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59531</xdr:colOff>
      <xdr:row>5</xdr:row>
      <xdr:rowOff>35719</xdr:rowOff>
    </xdr:from>
    <xdr:to>
      <xdr:col>8</xdr:col>
      <xdr:colOff>238125</xdr:colOff>
      <xdr:row>5</xdr:row>
      <xdr:rowOff>190501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12D9087B-43C3-4711-ABAE-38E10606DF68}"/>
            </a:ext>
          </a:extLst>
        </xdr:cNvPr>
        <xdr:cNvCxnSpPr/>
      </xdr:nvCxnSpPr>
      <xdr:spPr>
        <a:xfrm flipV="1">
          <a:off x="10879931" y="1416844"/>
          <a:ext cx="178594" cy="15478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81644</xdr:colOff>
      <xdr:row>2</xdr:row>
      <xdr:rowOff>54429</xdr:rowOff>
    </xdr:from>
    <xdr:to>
      <xdr:col>4</xdr:col>
      <xdr:colOff>176894</xdr:colOff>
      <xdr:row>2</xdr:row>
      <xdr:rowOff>163286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CxnSpPr/>
      </xdr:nvCxnSpPr>
      <xdr:spPr>
        <a:xfrm flipV="1">
          <a:off x="5442858" y="639536"/>
          <a:ext cx="95250" cy="1088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68034</xdr:colOff>
      <xdr:row>5</xdr:row>
      <xdr:rowOff>81644</xdr:rowOff>
    </xdr:from>
    <xdr:to>
      <xdr:col>8</xdr:col>
      <xdr:colOff>176891</xdr:colOff>
      <xdr:row>6</xdr:row>
      <xdr:rowOff>1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4E48A4B6-1C8A-42B4-9884-E34D00E865BD}"/>
            </a:ext>
          </a:extLst>
        </xdr:cNvPr>
        <xdr:cNvCxnSpPr/>
      </xdr:nvCxnSpPr>
      <xdr:spPr>
        <a:xfrm rot="5400000" flipH="1" flipV="1">
          <a:off x="10850334" y="1500869"/>
          <a:ext cx="185057" cy="1088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95250</xdr:rowOff>
    </xdr:from>
    <xdr:to>
      <xdr:col>4</xdr:col>
      <xdr:colOff>400050</xdr:colOff>
      <xdr:row>2</xdr:row>
      <xdr:rowOff>152400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CxnSpPr/>
      </xdr:nvCxnSpPr>
      <xdr:spPr>
        <a:xfrm flipV="1">
          <a:off x="5562600" y="514350"/>
          <a:ext cx="20955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</xdr:colOff>
      <xdr:row>5</xdr:row>
      <xdr:rowOff>59532</xdr:rowOff>
    </xdr:from>
    <xdr:to>
      <xdr:col>8</xdr:col>
      <xdr:colOff>226218</xdr:colOff>
      <xdr:row>5</xdr:row>
      <xdr:rowOff>238126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43978F2B-9959-406B-90EA-999ED6750D1E}"/>
            </a:ext>
          </a:extLst>
        </xdr:cNvPr>
        <xdr:cNvCxnSpPr/>
      </xdr:nvCxnSpPr>
      <xdr:spPr>
        <a:xfrm rot="5400000" flipH="1" flipV="1">
          <a:off x="10879931" y="1452563"/>
          <a:ext cx="178594" cy="1547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1183822</xdr:colOff>
      <xdr:row>1</xdr:row>
      <xdr:rowOff>136072</xdr:rowOff>
    </xdr:from>
    <xdr:to>
      <xdr:col>4</xdr:col>
      <xdr:colOff>136072</xdr:colOff>
      <xdr:row>2</xdr:row>
      <xdr:rowOff>190500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CxnSpPr/>
      </xdr:nvCxnSpPr>
      <xdr:spPr>
        <a:xfrm flipV="1">
          <a:off x="5320393" y="557893"/>
          <a:ext cx="176893" cy="2177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108857</xdr:colOff>
      <xdr:row>5</xdr:row>
      <xdr:rowOff>81644</xdr:rowOff>
    </xdr:from>
    <xdr:to>
      <xdr:col>8</xdr:col>
      <xdr:colOff>244928</xdr:colOff>
      <xdr:row>5</xdr:row>
      <xdr:rowOff>231323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BBAE36E-DBFB-4FF4-83A2-C4500BC3A22B}"/>
            </a:ext>
          </a:extLst>
        </xdr:cNvPr>
        <xdr:cNvCxnSpPr/>
      </xdr:nvCxnSpPr>
      <xdr:spPr>
        <a:xfrm rot="5400000" flipH="1" flipV="1">
          <a:off x="10922453" y="1469573"/>
          <a:ext cx="149679" cy="1360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6" name="กล่องข้อความ 3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1" name="กล่องข้อความ 3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5478462" y="7042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5478462" y="7042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5478462" y="7042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5478462" y="7042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6" name="กล่องข้อความ 3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5478462" y="7042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5478462" y="4279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5478462" y="4279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5478462" y="4279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5478462" y="4279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21" name="กล่องข้อความ 3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5478462" y="4279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108857</xdr:colOff>
      <xdr:row>0</xdr:row>
      <xdr:rowOff>136072</xdr:rowOff>
    </xdr:from>
    <xdr:to>
      <xdr:col>4</xdr:col>
      <xdr:colOff>285750</xdr:colOff>
      <xdr:row>1</xdr:row>
      <xdr:rowOff>190500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CxnSpPr/>
      </xdr:nvCxnSpPr>
      <xdr:spPr>
        <a:xfrm flipV="1">
          <a:off x="5470071" y="136072"/>
          <a:ext cx="176893" cy="4762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107156</xdr:colOff>
      <xdr:row>4</xdr:row>
      <xdr:rowOff>119062</xdr:rowOff>
    </xdr:from>
    <xdr:to>
      <xdr:col>8</xdr:col>
      <xdr:colOff>226219</xdr:colOff>
      <xdr:row>4</xdr:row>
      <xdr:rowOff>214312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CCA0A5-3AB1-4B58-81F2-78BB40876A25}"/>
            </a:ext>
          </a:extLst>
        </xdr:cNvPr>
        <xdr:cNvCxnSpPr/>
      </xdr:nvCxnSpPr>
      <xdr:spPr>
        <a:xfrm flipV="1">
          <a:off x="10927556" y="1233487"/>
          <a:ext cx="119063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108857</xdr:colOff>
      <xdr:row>0</xdr:row>
      <xdr:rowOff>136072</xdr:rowOff>
    </xdr:from>
    <xdr:to>
      <xdr:col>4</xdr:col>
      <xdr:colOff>285750</xdr:colOff>
      <xdr:row>1</xdr:row>
      <xdr:rowOff>190500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CxnSpPr/>
      </xdr:nvCxnSpPr>
      <xdr:spPr>
        <a:xfrm flipV="1">
          <a:off x="5461907" y="136072"/>
          <a:ext cx="176893" cy="4735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68035</xdr:colOff>
      <xdr:row>4</xdr:row>
      <xdr:rowOff>81643</xdr:rowOff>
    </xdr:from>
    <xdr:to>
      <xdr:col>8</xdr:col>
      <xdr:colOff>204107</xdr:colOff>
      <xdr:row>4</xdr:row>
      <xdr:rowOff>244929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1AFB3F47-7DD7-462D-8988-C5D227FF359A}"/>
            </a:ext>
          </a:extLst>
        </xdr:cNvPr>
        <xdr:cNvCxnSpPr/>
      </xdr:nvCxnSpPr>
      <xdr:spPr>
        <a:xfrm rot="5400000" flipH="1" flipV="1">
          <a:off x="10874828" y="1209675"/>
          <a:ext cx="163286" cy="1360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68036</xdr:colOff>
      <xdr:row>1</xdr:row>
      <xdr:rowOff>149679</xdr:rowOff>
    </xdr:from>
    <xdr:to>
      <xdr:col>4</xdr:col>
      <xdr:colOff>231322</xdr:colOff>
      <xdr:row>2</xdr:row>
      <xdr:rowOff>190500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CxnSpPr/>
      </xdr:nvCxnSpPr>
      <xdr:spPr>
        <a:xfrm flipV="1">
          <a:off x="5429250" y="571500"/>
          <a:ext cx="163286" cy="2041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122465</xdr:colOff>
      <xdr:row>5</xdr:row>
      <xdr:rowOff>81643</xdr:rowOff>
    </xdr:from>
    <xdr:to>
      <xdr:col>8</xdr:col>
      <xdr:colOff>190501</xdr:colOff>
      <xdr:row>5</xdr:row>
      <xdr:rowOff>231322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F5F4C0A2-2847-4BF0-9286-A91040A0B094}"/>
            </a:ext>
          </a:extLst>
        </xdr:cNvPr>
        <xdr:cNvCxnSpPr/>
      </xdr:nvCxnSpPr>
      <xdr:spPr>
        <a:xfrm rot="5400000" flipH="1" flipV="1">
          <a:off x="10902043" y="1503590"/>
          <a:ext cx="149679" cy="680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2</xdr:row>
      <xdr:rowOff>15875</xdr:rowOff>
    </xdr:from>
    <xdr:to>
      <xdr:col>7</xdr:col>
      <xdr:colOff>428625</xdr:colOff>
      <xdr:row>2</xdr:row>
      <xdr:rowOff>158750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CxnSpPr/>
      </xdr:nvCxnSpPr>
      <xdr:spPr>
        <a:xfrm flipV="1">
          <a:off x="7715250" y="587375"/>
          <a:ext cx="142875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59531</xdr:colOff>
      <xdr:row>5</xdr:row>
      <xdr:rowOff>83343</xdr:rowOff>
    </xdr:from>
    <xdr:to>
      <xdr:col>2</xdr:col>
      <xdr:colOff>226218</xdr:colOff>
      <xdr:row>5</xdr:row>
      <xdr:rowOff>202406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6C6212B5-6E9D-4C80-A08C-B3AAC68222F2}"/>
            </a:ext>
          </a:extLst>
        </xdr:cNvPr>
        <xdr:cNvCxnSpPr/>
      </xdr:nvCxnSpPr>
      <xdr:spPr>
        <a:xfrm flipV="1">
          <a:off x="2659856" y="1464468"/>
          <a:ext cx="166687" cy="1190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176893</xdr:colOff>
      <xdr:row>2</xdr:row>
      <xdr:rowOff>0</xdr:rowOff>
    </xdr:from>
    <xdr:to>
      <xdr:col>7</xdr:col>
      <xdr:colOff>340178</xdr:colOff>
      <xdr:row>2</xdr:row>
      <xdr:rowOff>204107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CxnSpPr/>
      </xdr:nvCxnSpPr>
      <xdr:spPr>
        <a:xfrm flipV="1">
          <a:off x="7688036" y="585107"/>
          <a:ext cx="163285" cy="2041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5</xdr:row>
      <xdr:rowOff>47626</xdr:rowOff>
    </xdr:from>
    <xdr:to>
      <xdr:col>2</xdr:col>
      <xdr:colOff>269875</xdr:colOff>
      <xdr:row>5</xdr:row>
      <xdr:rowOff>222251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274D7F7-851F-4170-8D41-3F7CD9FC8C8F}"/>
            </a:ext>
          </a:extLst>
        </xdr:cNvPr>
        <xdr:cNvCxnSpPr/>
      </xdr:nvCxnSpPr>
      <xdr:spPr>
        <a:xfrm rot="5400000" flipH="1" flipV="1">
          <a:off x="2695575" y="1428751"/>
          <a:ext cx="174625" cy="174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149679</xdr:colOff>
      <xdr:row>0</xdr:row>
      <xdr:rowOff>408214</xdr:rowOff>
    </xdr:from>
    <xdr:to>
      <xdr:col>11</xdr:col>
      <xdr:colOff>312964</xdr:colOff>
      <xdr:row>1</xdr:row>
      <xdr:rowOff>190500</xdr:rowOff>
    </xdr:to>
    <xdr:cxnSp macro="">
      <xdr:nvCxnSpPr>
        <xdr:cNvPr id="10" name="ตัวเชื่อมต่อตรง 9">
          <a:extLst>
            <a:ext uri="{FF2B5EF4-FFF2-40B4-BE49-F238E27FC236}">
              <a16:creationId xmlns:a16="http://schemas.microsoft.com/office/drawing/2014/main" id="{00000000-0008-0000-2F00-00000A000000}"/>
            </a:ext>
          </a:extLst>
        </xdr:cNvPr>
        <xdr:cNvCxnSpPr/>
      </xdr:nvCxnSpPr>
      <xdr:spPr>
        <a:xfrm flipV="1">
          <a:off x="10844893" y="408214"/>
          <a:ext cx="163285" cy="2041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59531</xdr:colOff>
      <xdr:row>4</xdr:row>
      <xdr:rowOff>95250</xdr:rowOff>
    </xdr:from>
    <xdr:to>
      <xdr:col>3</xdr:col>
      <xdr:colOff>261937</xdr:colOff>
      <xdr:row>4</xdr:row>
      <xdr:rowOff>214312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4B6FE319-B08E-422A-94D3-C381CFFBB399}"/>
            </a:ext>
          </a:extLst>
        </xdr:cNvPr>
        <xdr:cNvCxnSpPr/>
      </xdr:nvCxnSpPr>
      <xdr:spPr>
        <a:xfrm flipV="1">
          <a:off x="4193381" y="1209675"/>
          <a:ext cx="202406" cy="1190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108858</xdr:colOff>
      <xdr:row>2</xdr:row>
      <xdr:rowOff>40822</xdr:rowOff>
    </xdr:from>
    <xdr:to>
      <xdr:col>10</xdr:col>
      <xdr:colOff>272143</xdr:colOff>
      <xdr:row>2</xdr:row>
      <xdr:rowOff>176893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CxnSpPr/>
      </xdr:nvCxnSpPr>
      <xdr:spPr>
        <a:xfrm flipV="1">
          <a:off x="10436679" y="625929"/>
          <a:ext cx="163285" cy="1360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71437</xdr:colOff>
      <xdr:row>5</xdr:row>
      <xdr:rowOff>95250</xdr:rowOff>
    </xdr:from>
    <xdr:to>
      <xdr:col>2</xdr:col>
      <xdr:colOff>226218</xdr:colOff>
      <xdr:row>5</xdr:row>
      <xdr:rowOff>214312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CC716FCF-1DCF-4FDC-8953-CABD7D8217D8}"/>
            </a:ext>
          </a:extLst>
        </xdr:cNvPr>
        <xdr:cNvCxnSpPr/>
      </xdr:nvCxnSpPr>
      <xdr:spPr>
        <a:xfrm flipV="1">
          <a:off x="2671762" y="1476375"/>
          <a:ext cx="154781" cy="1190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95250</xdr:colOff>
      <xdr:row>1</xdr:row>
      <xdr:rowOff>204108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CxnSpPr/>
      </xdr:nvCxnSpPr>
      <xdr:spPr>
        <a:xfrm flipV="1">
          <a:off x="6912429" y="571501"/>
          <a:ext cx="95250" cy="2177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47626</xdr:colOff>
      <xdr:row>4</xdr:row>
      <xdr:rowOff>83343</xdr:rowOff>
    </xdr:from>
    <xdr:to>
      <xdr:col>3</xdr:col>
      <xdr:colOff>154782</xdr:colOff>
      <xdr:row>4</xdr:row>
      <xdr:rowOff>214312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DA605EFC-C42F-481E-B582-3BCDC4C1D61A}"/>
            </a:ext>
          </a:extLst>
        </xdr:cNvPr>
        <xdr:cNvCxnSpPr/>
      </xdr:nvCxnSpPr>
      <xdr:spPr>
        <a:xfrm rot="5400000" flipH="1" flipV="1">
          <a:off x="4169569" y="1476375"/>
          <a:ext cx="130969" cy="10715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136071</xdr:colOff>
      <xdr:row>2</xdr:row>
      <xdr:rowOff>40822</xdr:rowOff>
    </xdr:from>
    <xdr:to>
      <xdr:col>9</xdr:col>
      <xdr:colOff>244929</xdr:colOff>
      <xdr:row>2</xdr:row>
      <xdr:rowOff>176893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CxnSpPr/>
      </xdr:nvCxnSpPr>
      <xdr:spPr>
        <a:xfrm flipV="1">
          <a:off x="7851321" y="625929"/>
          <a:ext cx="108858" cy="1360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95249</xdr:colOff>
      <xdr:row>5</xdr:row>
      <xdr:rowOff>95251</xdr:rowOff>
    </xdr:from>
    <xdr:to>
      <xdr:col>2</xdr:col>
      <xdr:colOff>217714</xdr:colOff>
      <xdr:row>5</xdr:row>
      <xdr:rowOff>231323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455BA0F4-D8A6-4431-80EB-A82A622AE7BB}"/>
            </a:ext>
          </a:extLst>
        </xdr:cNvPr>
        <xdr:cNvCxnSpPr/>
      </xdr:nvCxnSpPr>
      <xdr:spPr>
        <a:xfrm rot="5400000" flipH="1" flipV="1">
          <a:off x="2688771" y="1483179"/>
          <a:ext cx="136072" cy="1224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27215</xdr:colOff>
      <xdr:row>5</xdr:row>
      <xdr:rowOff>122464</xdr:rowOff>
    </xdr:from>
    <xdr:to>
      <xdr:col>2</xdr:col>
      <xdr:colOff>231322</xdr:colOff>
      <xdr:row>6</xdr:row>
      <xdr:rowOff>0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FDEF7F3F-3C36-4C1A-BB27-4559E2500FCB}"/>
            </a:ext>
          </a:extLst>
        </xdr:cNvPr>
        <xdr:cNvCxnSpPr/>
      </xdr:nvCxnSpPr>
      <xdr:spPr>
        <a:xfrm flipV="1">
          <a:off x="2627540" y="1503589"/>
          <a:ext cx="204107" cy="1442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136072</xdr:colOff>
      <xdr:row>1</xdr:row>
      <xdr:rowOff>0</xdr:rowOff>
    </xdr:from>
    <xdr:to>
      <xdr:col>2</xdr:col>
      <xdr:colOff>285750</xdr:colOff>
      <xdr:row>1</xdr:row>
      <xdr:rowOff>163286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flipV="1">
          <a:off x="2735036" y="585107"/>
          <a:ext cx="149678" cy="1632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163286</xdr:colOff>
      <xdr:row>1</xdr:row>
      <xdr:rowOff>136072</xdr:rowOff>
    </xdr:from>
    <xdr:to>
      <xdr:col>9</xdr:col>
      <xdr:colOff>272143</xdr:colOff>
      <xdr:row>2</xdr:row>
      <xdr:rowOff>190500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CxnSpPr/>
      </xdr:nvCxnSpPr>
      <xdr:spPr>
        <a:xfrm flipV="1">
          <a:off x="7796893" y="557893"/>
          <a:ext cx="108857" cy="2177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54429</xdr:colOff>
      <xdr:row>5</xdr:row>
      <xdr:rowOff>95250</xdr:rowOff>
    </xdr:from>
    <xdr:to>
      <xdr:col>2</xdr:col>
      <xdr:colOff>231322</xdr:colOff>
      <xdr:row>5</xdr:row>
      <xdr:rowOff>217714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2F4D73F9-00CC-45A5-96AF-A220359B290C}"/>
            </a:ext>
          </a:extLst>
        </xdr:cNvPr>
        <xdr:cNvCxnSpPr/>
      </xdr:nvCxnSpPr>
      <xdr:spPr>
        <a:xfrm flipV="1">
          <a:off x="2654754" y="1476375"/>
          <a:ext cx="176893" cy="1224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</xdr:row>
      <xdr:rowOff>54429</xdr:rowOff>
    </xdr:from>
    <xdr:to>
      <xdr:col>10</xdr:col>
      <xdr:colOff>353786</xdr:colOff>
      <xdr:row>2</xdr:row>
      <xdr:rowOff>163286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CxnSpPr/>
      </xdr:nvCxnSpPr>
      <xdr:spPr>
        <a:xfrm flipV="1">
          <a:off x="7919357" y="476250"/>
          <a:ext cx="163286" cy="2721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136071</xdr:colOff>
      <xdr:row>5</xdr:row>
      <xdr:rowOff>68037</xdr:rowOff>
    </xdr:from>
    <xdr:to>
      <xdr:col>2</xdr:col>
      <xdr:colOff>272142</xdr:colOff>
      <xdr:row>6</xdr:row>
      <xdr:rowOff>13608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5A7E7432-D95F-4552-A094-53214934D4D4}"/>
            </a:ext>
          </a:extLst>
        </xdr:cNvPr>
        <xdr:cNvCxnSpPr/>
      </xdr:nvCxnSpPr>
      <xdr:spPr>
        <a:xfrm rot="5400000" flipH="1" flipV="1">
          <a:off x="2698296" y="1487262"/>
          <a:ext cx="212271" cy="1360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149678</xdr:colOff>
      <xdr:row>2</xdr:row>
      <xdr:rowOff>27214</xdr:rowOff>
    </xdr:from>
    <xdr:to>
      <xdr:col>8</xdr:col>
      <xdr:colOff>353785</xdr:colOff>
      <xdr:row>2</xdr:row>
      <xdr:rowOff>190500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CxnSpPr/>
      </xdr:nvCxnSpPr>
      <xdr:spPr>
        <a:xfrm flipV="1">
          <a:off x="8599714" y="612321"/>
          <a:ext cx="204107" cy="1632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40822</xdr:colOff>
      <xdr:row>5</xdr:row>
      <xdr:rowOff>68036</xdr:rowOff>
    </xdr:from>
    <xdr:to>
      <xdr:col>3</xdr:col>
      <xdr:colOff>204108</xdr:colOff>
      <xdr:row>5</xdr:row>
      <xdr:rowOff>258536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4424358C-BE9F-4C78-9237-3CB9DE2B55A2}"/>
            </a:ext>
          </a:extLst>
        </xdr:cNvPr>
        <xdr:cNvCxnSpPr/>
      </xdr:nvCxnSpPr>
      <xdr:spPr>
        <a:xfrm rot="5400000" flipH="1" flipV="1">
          <a:off x="4161065" y="1462768"/>
          <a:ext cx="190500" cy="1632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108857</xdr:colOff>
      <xdr:row>2</xdr:row>
      <xdr:rowOff>54429</xdr:rowOff>
    </xdr:from>
    <xdr:to>
      <xdr:col>9</xdr:col>
      <xdr:colOff>326571</xdr:colOff>
      <xdr:row>2</xdr:row>
      <xdr:rowOff>204107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CxnSpPr/>
      </xdr:nvCxnSpPr>
      <xdr:spPr>
        <a:xfrm flipV="1">
          <a:off x="7606393" y="639536"/>
          <a:ext cx="217714" cy="1496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27215</xdr:colOff>
      <xdr:row>5</xdr:row>
      <xdr:rowOff>81643</xdr:rowOff>
    </xdr:from>
    <xdr:to>
      <xdr:col>2</xdr:col>
      <xdr:colOff>299357</xdr:colOff>
      <xdr:row>5</xdr:row>
      <xdr:rowOff>244929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C0BC79BD-5788-45EB-9566-B4C0953AED82}"/>
            </a:ext>
          </a:extLst>
        </xdr:cNvPr>
        <xdr:cNvCxnSpPr/>
      </xdr:nvCxnSpPr>
      <xdr:spPr>
        <a:xfrm flipV="1">
          <a:off x="2627540" y="1196068"/>
          <a:ext cx="272142" cy="1632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</xdr:row>
      <xdr:rowOff>114300</xdr:rowOff>
    </xdr:from>
    <xdr:to>
      <xdr:col>7</xdr:col>
      <xdr:colOff>276225</xdr:colOff>
      <xdr:row>2</xdr:row>
      <xdr:rowOff>133350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CxnSpPr/>
      </xdr:nvCxnSpPr>
      <xdr:spPr>
        <a:xfrm flipV="1">
          <a:off x="4400550" y="276225"/>
          <a:ext cx="142875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5</xdr:row>
      <xdr:rowOff>38100</xdr:rowOff>
    </xdr:from>
    <xdr:to>
      <xdr:col>2</xdr:col>
      <xdr:colOff>257175</xdr:colOff>
      <xdr:row>5</xdr:row>
      <xdr:rowOff>161925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CxnSpPr/>
      </xdr:nvCxnSpPr>
      <xdr:spPr>
        <a:xfrm flipV="1">
          <a:off x="1333500" y="847725"/>
          <a:ext cx="142875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5</xdr:row>
      <xdr:rowOff>38100</xdr:rowOff>
    </xdr:from>
    <xdr:to>
      <xdr:col>2</xdr:col>
      <xdr:colOff>257175</xdr:colOff>
      <xdr:row>5</xdr:row>
      <xdr:rowOff>161925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CxnSpPr/>
      </xdr:nvCxnSpPr>
      <xdr:spPr>
        <a:xfrm flipV="1">
          <a:off x="2714625" y="1419225"/>
          <a:ext cx="142875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81643</xdr:colOff>
      <xdr:row>1</xdr:row>
      <xdr:rowOff>136072</xdr:rowOff>
    </xdr:from>
    <xdr:to>
      <xdr:col>2</xdr:col>
      <xdr:colOff>353786</xdr:colOff>
      <xdr:row>2</xdr:row>
      <xdr:rowOff>176893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flipV="1">
          <a:off x="2680607" y="557893"/>
          <a:ext cx="272143" cy="2041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149679</xdr:colOff>
      <xdr:row>2</xdr:row>
      <xdr:rowOff>27214</xdr:rowOff>
    </xdr:from>
    <xdr:to>
      <xdr:col>2</xdr:col>
      <xdr:colOff>326572</xdr:colOff>
      <xdr:row>2</xdr:row>
      <xdr:rowOff>163286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flipV="1">
          <a:off x="2748643" y="612321"/>
          <a:ext cx="176893" cy="1360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149679</xdr:rowOff>
    </xdr:from>
    <xdr:to>
      <xdr:col>2</xdr:col>
      <xdr:colOff>394607</xdr:colOff>
      <xdr:row>2</xdr:row>
      <xdr:rowOff>163286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flipV="1">
          <a:off x="2694214" y="571500"/>
          <a:ext cx="299357" cy="17689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166687</xdr:colOff>
      <xdr:row>1</xdr:row>
      <xdr:rowOff>0</xdr:rowOff>
    </xdr:from>
    <xdr:to>
      <xdr:col>2</xdr:col>
      <xdr:colOff>321468</xdr:colOff>
      <xdr:row>1</xdr:row>
      <xdr:rowOff>154782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CxnSpPr/>
      </xdr:nvCxnSpPr>
      <xdr:spPr>
        <a:xfrm flipV="1">
          <a:off x="2762250" y="488156"/>
          <a:ext cx="154781" cy="2024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81643</xdr:colOff>
      <xdr:row>2</xdr:row>
      <xdr:rowOff>13607</xdr:rowOff>
    </xdr:from>
    <xdr:to>
      <xdr:col>4</xdr:col>
      <xdr:colOff>258536</xdr:colOff>
      <xdr:row>2</xdr:row>
      <xdr:rowOff>190500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CxnSpPr/>
      </xdr:nvCxnSpPr>
      <xdr:spPr>
        <a:xfrm flipV="1">
          <a:off x="5238750" y="598714"/>
          <a:ext cx="176893" cy="17689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2:X37"/>
  <sheetViews>
    <sheetView zoomScale="70" zoomScaleNormal="70" workbookViewId="0">
      <selection activeCell="I34" sqref="I34"/>
    </sheetView>
  </sheetViews>
  <sheetFormatPr defaultRowHeight="12.75" x14ac:dyDescent="0.2"/>
  <sheetData>
    <row r="2" spans="3:24" s="7" customFormat="1" ht="48.75" x14ac:dyDescent="0.7">
      <c r="C2" s="1707" t="s">
        <v>181</v>
      </c>
      <c r="D2" s="1707"/>
      <c r="E2" s="1707"/>
      <c r="F2" s="1707"/>
      <c r="G2" s="1707"/>
      <c r="H2" s="1707"/>
      <c r="I2" s="1707"/>
      <c r="J2" s="1707"/>
      <c r="K2" s="1707"/>
      <c r="L2" s="1707"/>
      <c r="M2" s="1707"/>
      <c r="N2" s="1707"/>
      <c r="O2" s="1707"/>
      <c r="P2" s="1707"/>
      <c r="Q2" s="1707"/>
      <c r="R2" s="1707"/>
      <c r="S2" s="1707"/>
      <c r="T2" s="1707"/>
      <c r="U2" s="1707"/>
      <c r="V2" s="1707"/>
      <c r="W2" s="1707"/>
      <c r="X2" s="1707"/>
    </row>
    <row r="3" spans="3:24" s="7" customFormat="1" ht="45" customHeight="1" x14ac:dyDescent="0.65">
      <c r="C3" s="63"/>
      <c r="D3" s="63"/>
      <c r="E3" s="63"/>
      <c r="F3" s="63"/>
      <c r="G3" s="63"/>
      <c r="H3" s="63"/>
      <c r="I3" s="63"/>
      <c r="J3" s="64" t="s">
        <v>353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3:24" s="4" customFormat="1" ht="13.5" x14ac:dyDescent="0.25"/>
    <row r="5" spans="3:24" s="4" customFormat="1" ht="39.75" customHeight="1" x14ac:dyDescent="0.7">
      <c r="C5" s="1708"/>
      <c r="D5" s="1708"/>
      <c r="E5" s="1708"/>
      <c r="F5" s="1708"/>
      <c r="G5" s="1708"/>
      <c r="H5" s="1708"/>
      <c r="I5" s="1708"/>
      <c r="J5" s="1708"/>
      <c r="K5" s="1708"/>
      <c r="L5" s="1708"/>
      <c r="M5" s="1708"/>
      <c r="N5" s="1708"/>
      <c r="O5" s="1708"/>
      <c r="P5" s="1708"/>
      <c r="Q5" s="1708"/>
      <c r="R5" s="1708"/>
      <c r="S5" s="1708"/>
      <c r="T5" s="1708"/>
      <c r="U5" s="1708"/>
      <c r="V5" s="1708"/>
      <c r="W5" s="1708"/>
      <c r="X5" s="1708"/>
    </row>
    <row r="33" spans="15:16" ht="39.75" x14ac:dyDescent="0.9">
      <c r="O33" s="61" t="s">
        <v>182</v>
      </c>
    </row>
    <row r="34" spans="15:16" ht="39.75" x14ac:dyDescent="0.9">
      <c r="O34" s="61" t="s">
        <v>183</v>
      </c>
    </row>
    <row r="35" spans="15:16" ht="39.75" x14ac:dyDescent="0.9">
      <c r="O35" s="61" t="s">
        <v>184</v>
      </c>
    </row>
    <row r="36" spans="15:16" ht="33" x14ac:dyDescent="0.6">
      <c r="P36" s="5"/>
    </row>
    <row r="37" spans="15:16" ht="33" x14ac:dyDescent="0.6">
      <c r="P37" s="6"/>
    </row>
  </sheetData>
  <mergeCells count="2">
    <mergeCell ref="C2:X2"/>
    <mergeCell ref="C5:X5"/>
  </mergeCells>
  <pageMargins left="0.51181102362204722" right="0.39370078740157483" top="1.1811023622047245" bottom="0.35433070866141736" header="0.31496062992125984" footer="0.31496062992125984"/>
  <pageSetup paperSize="5" scale="7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00B050"/>
  </sheetPr>
  <dimension ref="A1:F52"/>
  <sheetViews>
    <sheetView topLeftCell="A37" zoomScale="80" zoomScaleNormal="80" workbookViewId="0">
      <selection activeCell="C54" sqref="C54"/>
    </sheetView>
  </sheetViews>
  <sheetFormatPr defaultRowHeight="20.25" x14ac:dyDescent="0.3"/>
  <cols>
    <col min="1" max="1" width="5.5703125" style="319" customWidth="1"/>
    <col min="2" max="2" width="68.28515625" style="319" customWidth="1"/>
    <col min="3" max="3" width="23.140625" style="319" customWidth="1"/>
    <col min="4" max="4" width="16.140625" style="319" bestFit="1" customWidth="1"/>
    <col min="5" max="5" width="14.28515625" style="319" bestFit="1" customWidth="1"/>
    <col min="6" max="6" width="19.28515625" style="319" bestFit="1" customWidth="1"/>
    <col min="7" max="16384" width="9.140625" style="319"/>
  </cols>
  <sheetData>
    <row r="1" spans="1:6" ht="30" customHeight="1" x14ac:dyDescent="0.7">
      <c r="A1" s="1738" t="s">
        <v>396</v>
      </c>
      <c r="B1" s="1738"/>
      <c r="C1" s="1738"/>
      <c r="D1" s="1738"/>
      <c r="E1" s="1738"/>
      <c r="F1" s="1738"/>
    </row>
    <row r="2" spans="1:6" ht="24" customHeight="1" x14ac:dyDescent="0.7">
      <c r="A2" s="1736" t="s">
        <v>46</v>
      </c>
      <c r="B2" s="1736"/>
      <c r="C2" s="1736"/>
    </row>
    <row r="3" spans="1:6" ht="10.5" customHeight="1" x14ac:dyDescent="0.55000000000000004">
      <c r="A3" s="320"/>
      <c r="B3" s="320"/>
      <c r="C3" s="320"/>
    </row>
    <row r="4" spans="1:6" ht="26.25" customHeight="1" x14ac:dyDescent="0.65">
      <c r="A4" s="321"/>
      <c r="B4" s="322" t="s">
        <v>47</v>
      </c>
      <c r="C4" s="323" t="s">
        <v>11</v>
      </c>
      <c r="D4" s="1737" t="s">
        <v>9</v>
      </c>
      <c r="E4" s="1737"/>
      <c r="F4" s="1737"/>
    </row>
    <row r="5" spans="1:6" ht="24.75" customHeight="1" x14ac:dyDescent="0.65">
      <c r="A5" s="324"/>
      <c r="B5" s="325"/>
      <c r="C5" s="326" t="s">
        <v>6</v>
      </c>
      <c r="D5" s="327" t="s">
        <v>204</v>
      </c>
      <c r="E5" s="327" t="s">
        <v>245</v>
      </c>
      <c r="F5" s="328" t="s">
        <v>7</v>
      </c>
    </row>
    <row r="6" spans="1:6" ht="26.25" x14ac:dyDescent="0.6">
      <c r="A6" s="558" t="s">
        <v>55</v>
      </c>
      <c r="B6" s="158" t="s">
        <v>293</v>
      </c>
      <c r="C6" s="329">
        <f>D6+E6+F6</f>
        <v>729150</v>
      </c>
      <c r="D6" s="329">
        <f>'A1 '!F239</f>
        <v>687150</v>
      </c>
      <c r="E6" s="329">
        <f>'A1 '!G239</f>
        <v>42000</v>
      </c>
      <c r="F6" s="329">
        <f>'A1 '!H239</f>
        <v>0</v>
      </c>
    </row>
    <row r="7" spans="1:6" ht="26.25" x14ac:dyDescent="0.6">
      <c r="A7" s="559" t="s">
        <v>56</v>
      </c>
      <c r="B7" s="159" t="s">
        <v>294</v>
      </c>
      <c r="C7" s="330">
        <f t="shared" ref="C7:C48" si="0">D7+E7+F7</f>
        <v>38325</v>
      </c>
      <c r="D7" s="330">
        <f>'A2 '!F76</f>
        <v>38325</v>
      </c>
      <c r="E7" s="330">
        <f>'A2 '!G76</f>
        <v>0</v>
      </c>
      <c r="F7" s="330">
        <f>'A2 '!H76</f>
        <v>0</v>
      </c>
    </row>
    <row r="8" spans="1:6" ht="26.25" x14ac:dyDescent="0.6">
      <c r="A8" s="559" t="s">
        <v>57</v>
      </c>
      <c r="B8" s="159" t="s">
        <v>60</v>
      </c>
      <c r="C8" s="330">
        <f t="shared" si="0"/>
        <v>885600</v>
      </c>
      <c r="D8" s="330">
        <f>'A3'!F49</f>
        <v>0</v>
      </c>
      <c r="E8" s="330">
        <f>'A3'!G49</f>
        <v>115600</v>
      </c>
      <c r="F8" s="330">
        <f>'A3'!H49</f>
        <v>770000</v>
      </c>
    </row>
    <row r="9" spans="1:6" ht="26.25" x14ac:dyDescent="0.6">
      <c r="A9" s="559" t="s">
        <v>58</v>
      </c>
      <c r="B9" s="159" t="s">
        <v>62</v>
      </c>
      <c r="C9" s="330">
        <f t="shared" si="0"/>
        <v>75000</v>
      </c>
      <c r="D9" s="330">
        <f>'A4 '!F30</f>
        <v>75000</v>
      </c>
      <c r="E9" s="330">
        <f>'A4 '!G30</f>
        <v>0</v>
      </c>
      <c r="F9" s="330">
        <f>'A4 '!H30</f>
        <v>0</v>
      </c>
    </row>
    <row r="10" spans="1:6" ht="26.25" x14ac:dyDescent="0.6">
      <c r="A10" s="559" t="s">
        <v>59</v>
      </c>
      <c r="B10" s="159" t="s">
        <v>295</v>
      </c>
      <c r="C10" s="330">
        <f t="shared" si="0"/>
        <v>594891.04</v>
      </c>
      <c r="D10" s="330">
        <f>'A5'!F81</f>
        <v>211110</v>
      </c>
      <c r="E10" s="330">
        <f>'A5'!G81</f>
        <v>0</v>
      </c>
      <c r="F10" s="330">
        <f>'A5'!H81</f>
        <v>383781.04000000004</v>
      </c>
    </row>
    <row r="11" spans="1:6" ht="26.25" x14ac:dyDescent="0.6">
      <c r="A11" s="559" t="s">
        <v>61</v>
      </c>
      <c r="B11" s="160" t="s">
        <v>67</v>
      </c>
      <c r="C11" s="330">
        <f t="shared" si="0"/>
        <v>445620</v>
      </c>
      <c r="D11" s="330">
        <f>'A6'!F92</f>
        <v>403820</v>
      </c>
      <c r="E11" s="330">
        <f>'A6'!G92</f>
        <v>41800</v>
      </c>
      <c r="F11" s="330">
        <f>'A6'!H92</f>
        <v>0</v>
      </c>
    </row>
    <row r="12" spans="1:6" ht="26.25" x14ac:dyDescent="0.6">
      <c r="A12" s="559" t="s">
        <v>63</v>
      </c>
      <c r="B12" s="159" t="s">
        <v>69</v>
      </c>
      <c r="C12" s="330">
        <f t="shared" si="0"/>
        <v>165725</v>
      </c>
      <c r="D12" s="330">
        <f>'A7'!F96</f>
        <v>165725</v>
      </c>
      <c r="E12" s="330">
        <f>'A7'!G96</f>
        <v>0</v>
      </c>
      <c r="F12" s="330">
        <f>'A7'!H96</f>
        <v>0</v>
      </c>
    </row>
    <row r="13" spans="1:6" ht="26.25" x14ac:dyDescent="0.6">
      <c r="A13" s="560" t="s">
        <v>64</v>
      </c>
      <c r="B13" s="159" t="s">
        <v>72</v>
      </c>
      <c r="C13" s="330">
        <f t="shared" si="0"/>
        <v>53050</v>
      </c>
      <c r="D13" s="330">
        <f>'A8'!F59</f>
        <v>53050</v>
      </c>
      <c r="E13" s="330">
        <f>'A8'!G59</f>
        <v>0</v>
      </c>
      <c r="F13" s="330">
        <f>'A8'!H59</f>
        <v>0</v>
      </c>
    </row>
    <row r="14" spans="1:6" ht="26.25" x14ac:dyDescent="0.6">
      <c r="A14" s="560" t="s">
        <v>65</v>
      </c>
      <c r="B14" s="161" t="s">
        <v>498</v>
      </c>
      <c r="C14" s="330">
        <f t="shared" si="0"/>
        <v>101200</v>
      </c>
      <c r="D14" s="330">
        <f>'A9 '!F49</f>
        <v>0</v>
      </c>
      <c r="E14" s="330">
        <f>'A9 '!G49</f>
        <v>101200</v>
      </c>
      <c r="F14" s="330">
        <f>'A9 '!H49</f>
        <v>0</v>
      </c>
    </row>
    <row r="15" spans="1:6" ht="26.25" x14ac:dyDescent="0.6">
      <c r="A15" s="560" t="s">
        <v>66</v>
      </c>
      <c r="B15" s="561" t="s">
        <v>499</v>
      </c>
      <c r="C15" s="330">
        <f t="shared" si="0"/>
        <v>60000</v>
      </c>
      <c r="D15" s="330">
        <f>'A10'!F73</f>
        <v>0</v>
      </c>
      <c r="E15" s="330">
        <f>'A10'!G73</f>
        <v>0</v>
      </c>
      <c r="F15" s="330">
        <f>'A10'!H73</f>
        <v>60000</v>
      </c>
    </row>
    <row r="16" spans="1:6" ht="26.25" x14ac:dyDescent="0.6">
      <c r="A16" s="560" t="s">
        <v>68</v>
      </c>
      <c r="B16" s="162" t="s">
        <v>74</v>
      </c>
      <c r="C16" s="330">
        <f t="shared" si="0"/>
        <v>60000</v>
      </c>
      <c r="D16" s="330">
        <f>'A11'!F38</f>
        <v>60000</v>
      </c>
      <c r="E16" s="330">
        <f>'A11'!G38</f>
        <v>0</v>
      </c>
      <c r="F16" s="330">
        <f>'A11'!H38</f>
        <v>0</v>
      </c>
    </row>
    <row r="17" spans="1:6" ht="28.5" customHeight="1" x14ac:dyDescent="0.6">
      <c r="A17" s="560" t="s">
        <v>70</v>
      </c>
      <c r="B17" s="162" t="s">
        <v>296</v>
      </c>
      <c r="C17" s="330">
        <f t="shared" si="0"/>
        <v>52900</v>
      </c>
      <c r="D17" s="330">
        <f>'A12'!F34</f>
        <v>52900</v>
      </c>
      <c r="E17" s="330">
        <f>'A12'!G34</f>
        <v>0</v>
      </c>
      <c r="F17" s="330">
        <f>'A12'!H34</f>
        <v>0</v>
      </c>
    </row>
    <row r="18" spans="1:6" ht="26.25" x14ac:dyDescent="0.6">
      <c r="A18" s="560" t="s">
        <v>71</v>
      </c>
      <c r="B18" s="160" t="s">
        <v>76</v>
      </c>
      <c r="C18" s="330">
        <f t="shared" si="0"/>
        <v>19950</v>
      </c>
      <c r="D18" s="330">
        <f>'A13'!F29</f>
        <v>19950</v>
      </c>
      <c r="E18" s="330">
        <f>'A13'!G29</f>
        <v>0</v>
      </c>
      <c r="F18" s="330">
        <f>'A13'!H29</f>
        <v>0</v>
      </c>
    </row>
    <row r="19" spans="1:6" ht="26.25" x14ac:dyDescent="0.6">
      <c r="A19" s="560" t="s">
        <v>73</v>
      </c>
      <c r="B19" s="160" t="s">
        <v>78</v>
      </c>
      <c r="C19" s="330">
        <f t="shared" si="0"/>
        <v>4725</v>
      </c>
      <c r="D19" s="330">
        <f>'A14 '!F30</f>
        <v>4725</v>
      </c>
      <c r="E19" s="330">
        <f>'A14 '!G30</f>
        <v>0</v>
      </c>
      <c r="F19" s="330">
        <f>'A14 '!H30</f>
        <v>0</v>
      </c>
    </row>
    <row r="20" spans="1:6" ht="30.75" customHeight="1" x14ac:dyDescent="0.6">
      <c r="A20" s="560" t="s">
        <v>75</v>
      </c>
      <c r="B20" s="160" t="s">
        <v>80</v>
      </c>
      <c r="C20" s="330">
        <f t="shared" si="0"/>
        <v>0</v>
      </c>
      <c r="D20" s="330">
        <f>'A15 '!F20</f>
        <v>0</v>
      </c>
      <c r="E20" s="330">
        <f>'A15 '!G20</f>
        <v>0</v>
      </c>
      <c r="F20" s="330">
        <f>'A15 '!H20</f>
        <v>0</v>
      </c>
    </row>
    <row r="21" spans="1:6" ht="26.25" x14ac:dyDescent="0.6">
      <c r="A21" s="560" t="s">
        <v>77</v>
      </c>
      <c r="B21" s="160" t="s">
        <v>297</v>
      </c>
      <c r="C21" s="330">
        <f t="shared" si="0"/>
        <v>0</v>
      </c>
      <c r="D21" s="330">
        <f>'A16 '!F25</f>
        <v>0</v>
      </c>
      <c r="E21" s="330">
        <f>'A16 '!G25</f>
        <v>0</v>
      </c>
      <c r="F21" s="330">
        <f>'A16 '!H25</f>
        <v>0</v>
      </c>
    </row>
    <row r="22" spans="1:6" ht="26.25" x14ac:dyDescent="0.6">
      <c r="A22" s="560" t="s">
        <v>79</v>
      </c>
      <c r="B22" s="160" t="s">
        <v>83</v>
      </c>
      <c r="C22" s="330">
        <f t="shared" si="0"/>
        <v>384800</v>
      </c>
      <c r="D22" s="330">
        <f>'A17 '!F32</f>
        <v>164800</v>
      </c>
      <c r="E22" s="330">
        <f>'A17 '!G32</f>
        <v>0</v>
      </c>
      <c r="F22" s="330">
        <f>'A17 '!H32</f>
        <v>220000</v>
      </c>
    </row>
    <row r="23" spans="1:6" ht="26.25" x14ac:dyDescent="0.6">
      <c r="A23" s="560" t="s">
        <v>81</v>
      </c>
      <c r="B23" s="163" t="s">
        <v>85</v>
      </c>
      <c r="C23" s="330">
        <f t="shared" si="0"/>
        <v>50000</v>
      </c>
      <c r="D23" s="330">
        <f>'A18'!F41</f>
        <v>50000</v>
      </c>
      <c r="E23" s="330">
        <f>'A18'!G41</f>
        <v>0</v>
      </c>
      <c r="F23" s="330">
        <f>'A18'!H41</f>
        <v>0</v>
      </c>
    </row>
    <row r="24" spans="1:6" ht="26.25" x14ac:dyDescent="0.6">
      <c r="A24" s="560" t="s">
        <v>82</v>
      </c>
      <c r="B24" s="160" t="s">
        <v>87</v>
      </c>
      <c r="C24" s="330">
        <f t="shared" si="0"/>
        <v>0</v>
      </c>
      <c r="D24" s="330">
        <f>'A19 '!F23</f>
        <v>0</v>
      </c>
      <c r="E24" s="330">
        <f>'A19 '!G23</f>
        <v>0</v>
      </c>
      <c r="F24" s="330">
        <f>'A19 '!H23</f>
        <v>0</v>
      </c>
    </row>
    <row r="25" spans="1:6" ht="26.25" x14ac:dyDescent="0.6">
      <c r="A25" s="560" t="s">
        <v>84</v>
      </c>
      <c r="B25" s="159" t="s">
        <v>89</v>
      </c>
      <c r="C25" s="330">
        <f t="shared" si="0"/>
        <v>0</v>
      </c>
      <c r="D25" s="330">
        <f>'A20'!F23</f>
        <v>0</v>
      </c>
      <c r="E25" s="330">
        <f>'A20'!G23</f>
        <v>0</v>
      </c>
      <c r="F25" s="330">
        <f>'A20'!H23</f>
        <v>0</v>
      </c>
    </row>
    <row r="26" spans="1:6" ht="26.25" x14ac:dyDescent="0.6">
      <c r="A26" s="560" t="s">
        <v>86</v>
      </c>
      <c r="B26" s="159" t="s">
        <v>91</v>
      </c>
      <c r="C26" s="330">
        <f t="shared" si="0"/>
        <v>35000</v>
      </c>
      <c r="D26" s="330">
        <f>'A21'!F25</f>
        <v>35000</v>
      </c>
      <c r="E26" s="330">
        <f>'A21'!G25</f>
        <v>0</v>
      </c>
      <c r="F26" s="330">
        <f>'A21'!H25</f>
        <v>0</v>
      </c>
    </row>
    <row r="27" spans="1:6" ht="26.25" x14ac:dyDescent="0.6">
      <c r="A27" s="560" t="s">
        <v>88</v>
      </c>
      <c r="B27" s="159" t="s">
        <v>93</v>
      </c>
      <c r="C27" s="330">
        <f t="shared" si="0"/>
        <v>0</v>
      </c>
      <c r="D27" s="330">
        <f>'A22 '!F27</f>
        <v>0</v>
      </c>
      <c r="E27" s="330">
        <f>'A22 '!G27</f>
        <v>0</v>
      </c>
      <c r="F27" s="330">
        <f>'A22 '!H27</f>
        <v>0</v>
      </c>
    </row>
    <row r="28" spans="1:6" ht="26.25" x14ac:dyDescent="0.6">
      <c r="A28" s="560" t="s">
        <v>90</v>
      </c>
      <c r="B28" s="159" t="s">
        <v>95</v>
      </c>
      <c r="C28" s="330">
        <f t="shared" si="0"/>
        <v>40000</v>
      </c>
      <c r="D28" s="330">
        <f>'A23 '!F25</f>
        <v>40000</v>
      </c>
      <c r="E28" s="330">
        <f>'A23 '!G25</f>
        <v>0</v>
      </c>
      <c r="F28" s="330">
        <f>'A23 '!H25</f>
        <v>0</v>
      </c>
    </row>
    <row r="29" spans="1:6" ht="26.25" x14ac:dyDescent="0.6">
      <c r="A29" s="560" t="s">
        <v>92</v>
      </c>
      <c r="B29" s="160" t="s">
        <v>97</v>
      </c>
      <c r="C29" s="330">
        <f t="shared" si="0"/>
        <v>0</v>
      </c>
      <c r="D29" s="330">
        <f>'A24 '!F24</f>
        <v>0</v>
      </c>
      <c r="E29" s="330">
        <f>'A24 '!G24</f>
        <v>0</v>
      </c>
      <c r="F29" s="330">
        <f>'A24 '!H24</f>
        <v>0</v>
      </c>
    </row>
    <row r="30" spans="1:6" ht="26.25" x14ac:dyDescent="0.6">
      <c r="A30" s="560" t="s">
        <v>94</v>
      </c>
      <c r="B30" s="160" t="s">
        <v>99</v>
      </c>
      <c r="C30" s="330">
        <f t="shared" si="0"/>
        <v>242000</v>
      </c>
      <c r="D30" s="330">
        <f>'A25 '!F47</f>
        <v>242000</v>
      </c>
      <c r="E30" s="330">
        <f>'A25 '!G47</f>
        <v>0</v>
      </c>
      <c r="F30" s="330">
        <f>'A25 '!H47</f>
        <v>0</v>
      </c>
    </row>
    <row r="31" spans="1:6" ht="26.25" x14ac:dyDescent="0.6">
      <c r="A31" s="560" t="s">
        <v>96</v>
      </c>
      <c r="B31" s="163" t="s">
        <v>298</v>
      </c>
      <c r="C31" s="330">
        <f t="shared" si="0"/>
        <v>22040</v>
      </c>
      <c r="D31" s="330">
        <f>'A26 '!F29</f>
        <v>22040</v>
      </c>
      <c r="E31" s="330">
        <f>'A26 '!G29</f>
        <v>0</v>
      </c>
      <c r="F31" s="330">
        <f>'A26 '!H29</f>
        <v>0</v>
      </c>
    </row>
    <row r="32" spans="1:6" ht="26.25" x14ac:dyDescent="0.6">
      <c r="A32" s="560" t="s">
        <v>98</v>
      </c>
      <c r="B32" s="163" t="s">
        <v>102</v>
      </c>
      <c r="C32" s="330">
        <f t="shared" si="0"/>
        <v>0</v>
      </c>
      <c r="D32" s="330">
        <f>'A27 '!F28</f>
        <v>0</v>
      </c>
      <c r="E32" s="330">
        <f>'A27 '!G28</f>
        <v>0</v>
      </c>
      <c r="F32" s="330">
        <f>'A27 '!H28</f>
        <v>0</v>
      </c>
    </row>
    <row r="33" spans="1:6" ht="26.25" x14ac:dyDescent="0.6">
      <c r="A33" s="560" t="s">
        <v>100</v>
      </c>
      <c r="B33" s="562" t="s">
        <v>300</v>
      </c>
      <c r="C33" s="330">
        <f t="shared" si="0"/>
        <v>0</v>
      </c>
      <c r="D33" s="330">
        <f>'A28'!F20</f>
        <v>0</v>
      </c>
      <c r="E33" s="330">
        <f>'A28'!G20</f>
        <v>0</v>
      </c>
      <c r="F33" s="330">
        <f>'A28'!H20</f>
        <v>0</v>
      </c>
    </row>
    <row r="34" spans="1:6" ht="26.25" x14ac:dyDescent="0.6">
      <c r="A34" s="560" t="s">
        <v>101</v>
      </c>
      <c r="B34" s="163" t="s">
        <v>105</v>
      </c>
      <c r="C34" s="330">
        <f t="shared" si="0"/>
        <v>1569200</v>
      </c>
      <c r="D34" s="330">
        <f>'A29 '!F45</f>
        <v>0</v>
      </c>
      <c r="E34" s="330">
        <f>'A29 '!G45</f>
        <v>0</v>
      </c>
      <c r="F34" s="330">
        <f>'A29 '!H45</f>
        <v>1569200</v>
      </c>
    </row>
    <row r="35" spans="1:6" ht="26.25" x14ac:dyDescent="0.6">
      <c r="A35" s="560" t="s">
        <v>103</v>
      </c>
      <c r="B35" s="159" t="s">
        <v>299</v>
      </c>
      <c r="C35" s="330">
        <f t="shared" si="0"/>
        <v>662200</v>
      </c>
      <c r="D35" s="330">
        <f>'A30 '!F74</f>
        <v>647800</v>
      </c>
      <c r="E35" s="330">
        <f>'A30 '!G74</f>
        <v>0</v>
      </c>
      <c r="F35" s="330">
        <f>'A30 '!H74</f>
        <v>14400</v>
      </c>
    </row>
    <row r="36" spans="1:6" ht="26.25" x14ac:dyDescent="0.6">
      <c r="A36" s="560" t="s">
        <v>104</v>
      </c>
      <c r="B36" s="164" t="s">
        <v>109</v>
      </c>
      <c r="C36" s="330">
        <f t="shared" si="0"/>
        <v>184700</v>
      </c>
      <c r="D36" s="330">
        <f>'A31 '!F29</f>
        <v>17100</v>
      </c>
      <c r="E36" s="330">
        <f>'A31 '!G29</f>
        <v>167600</v>
      </c>
      <c r="F36" s="330">
        <f>'A31 '!H29</f>
        <v>0</v>
      </c>
    </row>
    <row r="37" spans="1:6" ht="26.25" x14ac:dyDescent="0.6">
      <c r="A37" s="560" t="s">
        <v>106</v>
      </c>
      <c r="B37" s="160" t="s">
        <v>111</v>
      </c>
      <c r="C37" s="330">
        <f t="shared" si="0"/>
        <v>33400</v>
      </c>
      <c r="D37" s="330">
        <f>'A32'!F34</f>
        <v>33400</v>
      </c>
      <c r="E37" s="330">
        <f>'A32'!G34</f>
        <v>0</v>
      </c>
      <c r="F37" s="330">
        <f>'A32'!H34</f>
        <v>0</v>
      </c>
    </row>
    <row r="38" spans="1:6" ht="26.25" x14ac:dyDescent="0.6">
      <c r="A38" s="560" t="s">
        <v>107</v>
      </c>
      <c r="B38" s="17" t="s">
        <v>301</v>
      </c>
      <c r="C38" s="330">
        <f t="shared" si="0"/>
        <v>120760</v>
      </c>
      <c r="D38" s="330">
        <f>'A33'!F36</f>
        <v>120760</v>
      </c>
      <c r="E38" s="330">
        <f>'A33'!G36</f>
        <v>0</v>
      </c>
      <c r="F38" s="330">
        <f>'A33'!H36</f>
        <v>0</v>
      </c>
    </row>
    <row r="39" spans="1:6" ht="26.25" x14ac:dyDescent="0.6">
      <c r="A39" s="560" t="s">
        <v>108</v>
      </c>
      <c r="B39" s="160" t="s">
        <v>302</v>
      </c>
      <c r="C39" s="330">
        <f t="shared" si="0"/>
        <v>271085</v>
      </c>
      <c r="D39" s="330">
        <f>'A34'!F27</f>
        <v>271085</v>
      </c>
      <c r="E39" s="330">
        <f>'A34'!G27</f>
        <v>0</v>
      </c>
      <c r="F39" s="330">
        <f>'A34'!H27</f>
        <v>0</v>
      </c>
    </row>
    <row r="40" spans="1:6" ht="26.25" x14ac:dyDescent="0.6">
      <c r="A40" s="560" t="s">
        <v>110</v>
      </c>
      <c r="B40" s="160" t="s">
        <v>116</v>
      </c>
      <c r="C40" s="330">
        <f t="shared" si="0"/>
        <v>190135</v>
      </c>
      <c r="D40" s="330">
        <f>'A35'!F44</f>
        <v>190135</v>
      </c>
      <c r="E40" s="330">
        <f>'A35'!G44</f>
        <v>0</v>
      </c>
      <c r="F40" s="330">
        <f>'A35'!H44</f>
        <v>0</v>
      </c>
    </row>
    <row r="41" spans="1:6" ht="26.25" x14ac:dyDescent="0.6">
      <c r="A41" s="560" t="s">
        <v>112</v>
      </c>
      <c r="B41" s="165" t="s">
        <v>303</v>
      </c>
      <c r="C41" s="330">
        <f t="shared" si="0"/>
        <v>961710</v>
      </c>
      <c r="D41" s="330">
        <f>'A36'!F97</f>
        <v>961710</v>
      </c>
      <c r="E41" s="330">
        <f>'A36'!G97</f>
        <v>0</v>
      </c>
      <c r="F41" s="330">
        <f>'A36'!H97</f>
        <v>0</v>
      </c>
    </row>
    <row r="42" spans="1:6" ht="26.25" x14ac:dyDescent="0.6">
      <c r="A42" s="560" t="s">
        <v>113</v>
      </c>
      <c r="B42" s="17" t="s">
        <v>304</v>
      </c>
      <c r="C42" s="330">
        <f t="shared" si="0"/>
        <v>67800</v>
      </c>
      <c r="D42" s="330">
        <f>'A37'!F35</f>
        <v>67800</v>
      </c>
      <c r="E42" s="330">
        <f>'A37'!G35</f>
        <v>0</v>
      </c>
      <c r="F42" s="330">
        <f>'A37'!H35</f>
        <v>0</v>
      </c>
    </row>
    <row r="43" spans="1:6" ht="26.25" x14ac:dyDescent="0.6">
      <c r="A43" s="560" t="s">
        <v>114</v>
      </c>
      <c r="B43" s="160" t="s">
        <v>305</v>
      </c>
      <c r="C43" s="330">
        <f t="shared" si="0"/>
        <v>0</v>
      </c>
      <c r="D43" s="330">
        <f>'A38'!F39</f>
        <v>0</v>
      </c>
      <c r="E43" s="330">
        <f>'A38'!G39</f>
        <v>0</v>
      </c>
      <c r="F43" s="330">
        <f>'A38'!H39</f>
        <v>0</v>
      </c>
    </row>
    <row r="44" spans="1:6" ht="26.25" x14ac:dyDescent="0.6">
      <c r="A44" s="560" t="s">
        <v>115</v>
      </c>
      <c r="B44" s="160" t="s">
        <v>120</v>
      </c>
      <c r="C44" s="330">
        <f t="shared" si="0"/>
        <v>1575098</v>
      </c>
      <c r="D44" s="330">
        <f>'A39'!F66</f>
        <v>143800</v>
      </c>
      <c r="E44" s="330">
        <f>'A39'!G66</f>
        <v>0</v>
      </c>
      <c r="F44" s="330">
        <f>'A39'!H66</f>
        <v>1431298</v>
      </c>
    </row>
    <row r="45" spans="1:6" ht="26.25" x14ac:dyDescent="0.6">
      <c r="A45" s="560" t="s">
        <v>117</v>
      </c>
      <c r="B45" s="160" t="s">
        <v>121</v>
      </c>
      <c r="C45" s="330">
        <f t="shared" si="0"/>
        <v>264400</v>
      </c>
      <c r="D45" s="330">
        <f>'A40'!F51</f>
        <v>241600</v>
      </c>
      <c r="E45" s="330">
        <f>'A40'!G51</f>
        <v>0</v>
      </c>
      <c r="F45" s="330">
        <f>'A40'!H51</f>
        <v>22800</v>
      </c>
    </row>
    <row r="46" spans="1:6" ht="26.25" x14ac:dyDescent="0.6">
      <c r="A46" s="560" t="s">
        <v>118</v>
      </c>
      <c r="B46" s="160" t="s">
        <v>306</v>
      </c>
      <c r="C46" s="330">
        <f t="shared" si="0"/>
        <v>747200</v>
      </c>
      <c r="D46" s="330">
        <f>'A41'!F34</f>
        <v>300000</v>
      </c>
      <c r="E46" s="330">
        <f>'A41'!G34</f>
        <v>0</v>
      </c>
      <c r="F46" s="330">
        <f>'A41'!H34</f>
        <v>447200</v>
      </c>
    </row>
    <row r="47" spans="1:6" ht="26.25" x14ac:dyDescent="0.6">
      <c r="A47" s="560" t="s">
        <v>119</v>
      </c>
      <c r="B47" s="160" t="s">
        <v>122</v>
      </c>
      <c r="C47" s="330">
        <f t="shared" si="0"/>
        <v>5700</v>
      </c>
      <c r="D47" s="330">
        <f>'A42'!F27</f>
        <v>5700</v>
      </c>
      <c r="E47" s="330">
        <f>'A42'!G27</f>
        <v>0</v>
      </c>
      <c r="F47" s="330">
        <f>'A42'!H27</f>
        <v>0</v>
      </c>
    </row>
    <row r="48" spans="1:6" ht="26.25" x14ac:dyDescent="0.6">
      <c r="A48" s="560" t="s">
        <v>500</v>
      </c>
      <c r="B48" s="565" t="s">
        <v>307</v>
      </c>
      <c r="C48" s="330">
        <f t="shared" si="0"/>
        <v>5446400</v>
      </c>
      <c r="D48" s="330">
        <f>'A43'!F33</f>
        <v>5336400</v>
      </c>
      <c r="E48" s="330">
        <f>'A43'!G33</f>
        <v>0</v>
      </c>
      <c r="F48" s="330">
        <f>'A43'!H33</f>
        <v>110000</v>
      </c>
    </row>
    <row r="49" spans="1:6" ht="27.75" x14ac:dyDescent="0.65">
      <c r="A49" s="566" t="s">
        <v>308</v>
      </c>
      <c r="B49" s="567" t="s">
        <v>144</v>
      </c>
      <c r="C49" s="331">
        <f t="shared" ref="C49" si="1">D49+E49+F49</f>
        <v>0</v>
      </c>
      <c r="D49" s="331">
        <v>0</v>
      </c>
      <c r="E49" s="331">
        <v>0</v>
      </c>
      <c r="F49" s="331">
        <v>0</v>
      </c>
    </row>
    <row r="50" spans="1:6" ht="26.25" x14ac:dyDescent="0.6">
      <c r="A50" s="563"/>
      <c r="B50" s="564" t="s">
        <v>501</v>
      </c>
      <c r="C50" s="1480">
        <f>SUM(C6:C49)</f>
        <v>16159764.039999999</v>
      </c>
      <c r="D50" s="1480">
        <f t="shared" ref="D50:F50" si="2">SUM(D6:D49)</f>
        <v>10662885</v>
      </c>
      <c r="E50" s="1480">
        <f t="shared" si="2"/>
        <v>468200</v>
      </c>
      <c r="F50" s="1480">
        <f t="shared" si="2"/>
        <v>5028679.04</v>
      </c>
    </row>
    <row r="51" spans="1:6" x14ac:dyDescent="0.3">
      <c r="C51" s="403"/>
      <c r="D51" s="403"/>
      <c r="E51" s="403"/>
      <c r="F51" s="403"/>
    </row>
    <row r="52" spans="1:6" x14ac:dyDescent="0.3">
      <c r="C52" s="403"/>
    </row>
  </sheetData>
  <mergeCells count="3">
    <mergeCell ref="A2:C2"/>
    <mergeCell ref="D4:F4"/>
    <mergeCell ref="A1:F1"/>
  </mergeCells>
  <pageMargins left="1.4960629921259843" right="0.31496062992125984" top="0.35433070866141736" bottom="0.35433070866141736" header="0.31496062992125984" footer="0.31496062992125984"/>
  <pageSetup paperSize="5" scale="84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L29"/>
  <sheetViews>
    <sheetView topLeftCell="A10" zoomScale="80" zoomScaleNormal="80" workbookViewId="0">
      <selection activeCell="C18" sqref="C18"/>
    </sheetView>
  </sheetViews>
  <sheetFormatPr defaultColWidth="9.140625" defaultRowHeight="14.25" x14ac:dyDescent="0.2"/>
  <cols>
    <col min="1" max="1" width="5.85546875" style="99" customWidth="1"/>
    <col min="2" max="2" width="54.28515625" style="77" customWidth="1"/>
    <col min="3" max="3" width="19.28515625" style="77" customWidth="1"/>
    <col min="4" max="4" width="18" style="77" customWidth="1"/>
    <col min="5" max="5" width="16.85546875" style="77" customWidth="1"/>
    <col min="6" max="6" width="17" style="77" customWidth="1"/>
    <col min="7" max="7" width="25.140625" style="77" customWidth="1"/>
    <col min="8" max="8" width="9.140625" style="77"/>
    <col min="9" max="9" width="12.7109375" style="77" bestFit="1" customWidth="1"/>
    <col min="10" max="11" width="9.140625" style="77"/>
    <col min="12" max="12" width="12.7109375" style="77" bestFit="1" customWidth="1"/>
    <col min="13" max="16384" width="9.140625" style="77"/>
  </cols>
  <sheetData>
    <row r="1" spans="1:12" ht="27.75" x14ac:dyDescent="0.65">
      <c r="A1" s="1741" t="s">
        <v>397</v>
      </c>
      <c r="B1" s="1741"/>
      <c r="C1" s="1741"/>
      <c r="D1" s="1741"/>
      <c r="E1" s="1741"/>
      <c r="F1" s="1741"/>
      <c r="G1" s="1741"/>
    </row>
    <row r="2" spans="1:12" ht="27.75" x14ac:dyDescent="0.65">
      <c r="A2" s="24"/>
      <c r="B2" s="24"/>
      <c r="C2" s="24"/>
      <c r="D2" s="24"/>
      <c r="E2" s="24"/>
      <c r="F2" s="24"/>
      <c r="G2" s="24"/>
    </row>
    <row r="3" spans="1:12" ht="24" x14ac:dyDescent="0.55000000000000004">
      <c r="A3" s="78"/>
      <c r="B3" s="79"/>
      <c r="C3" s="80"/>
      <c r="D3" s="1739" t="s">
        <v>9</v>
      </c>
      <c r="E3" s="1739"/>
      <c r="F3" s="1740"/>
      <c r="G3" s="81"/>
    </row>
    <row r="4" spans="1:12" ht="24" x14ac:dyDescent="0.55000000000000004">
      <c r="A4" s="82"/>
      <c r="B4" s="101" t="s">
        <v>244</v>
      </c>
      <c r="C4" s="83" t="s">
        <v>1</v>
      </c>
      <c r="D4" s="84"/>
      <c r="E4" s="84"/>
      <c r="F4" s="102"/>
      <c r="G4" s="83" t="s">
        <v>226</v>
      </c>
    </row>
    <row r="5" spans="1:12" ht="24" x14ac:dyDescent="0.55000000000000004">
      <c r="A5" s="85"/>
      <c r="B5" s="21"/>
      <c r="C5" s="83" t="s">
        <v>5</v>
      </c>
      <c r="D5" s="86" t="s">
        <v>204</v>
      </c>
      <c r="E5" s="86" t="s">
        <v>205</v>
      </c>
      <c r="F5" s="103" t="s">
        <v>225</v>
      </c>
      <c r="G5" s="87"/>
    </row>
    <row r="6" spans="1:12" ht="24" x14ac:dyDescent="0.55000000000000004">
      <c r="A6" s="88"/>
      <c r="B6" s="89"/>
      <c r="C6" s="90"/>
      <c r="D6" s="91"/>
      <c r="E6" s="91"/>
      <c r="F6" s="92"/>
      <c r="G6" s="93"/>
    </row>
    <row r="7" spans="1:12" ht="24" x14ac:dyDescent="0.55000000000000004">
      <c r="A7" s="85">
        <v>1</v>
      </c>
      <c r="B7" s="94" t="s">
        <v>227</v>
      </c>
      <c r="C7" s="95">
        <f>D7+E7+F7</f>
        <v>291760</v>
      </c>
      <c r="D7" s="95">
        <f>กลุ่มงานแยกรายเดือน!D5</f>
        <v>268960</v>
      </c>
      <c r="E7" s="95">
        <f>กลุ่มงานแยกรายเดือน!E5</f>
        <v>0</v>
      </c>
      <c r="F7" s="95">
        <f>กลุ่มงานแยกรายเดือน!F5</f>
        <v>22800</v>
      </c>
      <c r="G7" s="95"/>
    </row>
    <row r="8" spans="1:12" ht="24" x14ac:dyDescent="0.55000000000000004">
      <c r="A8" s="85">
        <v>2</v>
      </c>
      <c r="B8" s="94" t="s">
        <v>182</v>
      </c>
      <c r="C8" s="95">
        <f t="shared" ref="C8:C19" si="0">D8+E8+F8</f>
        <v>2031900</v>
      </c>
      <c r="D8" s="95">
        <f>กลุ่มงานแยกรายเดือน!D6</f>
        <v>1584700</v>
      </c>
      <c r="E8" s="95">
        <f>กลุ่มงานแยกรายเดือน!E6</f>
        <v>0</v>
      </c>
      <c r="F8" s="95">
        <f>กลุ่มงานแยกรายเดือน!F6</f>
        <v>447200</v>
      </c>
      <c r="G8" s="95"/>
    </row>
    <row r="9" spans="1:12" ht="24" x14ac:dyDescent="0.55000000000000004">
      <c r="A9" s="85">
        <v>3</v>
      </c>
      <c r="B9" s="94" t="s">
        <v>230</v>
      </c>
      <c r="C9" s="95">
        <f t="shared" si="0"/>
        <v>700475</v>
      </c>
      <c r="D9" s="95">
        <f>กลุ่มงานแยกรายเดือน!D7</f>
        <v>658475</v>
      </c>
      <c r="E9" s="95">
        <f>กลุ่มงานแยกรายเดือน!E7</f>
        <v>42000</v>
      </c>
      <c r="F9" s="95">
        <f>กลุ่มงานแยกรายเดือน!F7</f>
        <v>0</v>
      </c>
      <c r="G9" s="95"/>
      <c r="L9" s="96"/>
    </row>
    <row r="10" spans="1:12" ht="24" x14ac:dyDescent="0.55000000000000004">
      <c r="A10" s="85">
        <v>4</v>
      </c>
      <c r="B10" s="94" t="s">
        <v>231</v>
      </c>
      <c r="C10" s="95">
        <f t="shared" si="0"/>
        <v>818981.04</v>
      </c>
      <c r="D10" s="95">
        <f>กลุ่มงานแยกรายเดือน!D8</f>
        <v>435200</v>
      </c>
      <c r="E10" s="95">
        <f>กลุ่มงานแยกรายเดือน!E8</f>
        <v>0</v>
      </c>
      <c r="F10" s="95">
        <f>กลุ่มงานแยกรายเดือน!F8</f>
        <v>383781.04000000004</v>
      </c>
      <c r="G10" s="95"/>
      <c r="I10" s="96"/>
    </row>
    <row r="11" spans="1:12" ht="24" x14ac:dyDescent="0.55000000000000004">
      <c r="A11" s="85">
        <v>5</v>
      </c>
      <c r="B11" s="94" t="s">
        <v>224</v>
      </c>
      <c r="C11" s="95">
        <f t="shared" si="0"/>
        <v>82625</v>
      </c>
      <c r="D11" s="95">
        <f>กลุ่มงานแยกรายเดือน!D9</f>
        <v>82625</v>
      </c>
      <c r="E11" s="95">
        <f>กลุ่มงานแยกรายเดือน!E9</f>
        <v>0</v>
      </c>
      <c r="F11" s="95">
        <f>กลุ่มงานแยกรายเดือน!F9</f>
        <v>0</v>
      </c>
      <c r="G11" s="95"/>
    </row>
    <row r="12" spans="1:12" ht="24" x14ac:dyDescent="0.55000000000000004">
      <c r="A12" s="85">
        <v>6</v>
      </c>
      <c r="B12" s="94" t="s">
        <v>242</v>
      </c>
      <c r="C12" s="95">
        <f t="shared" si="0"/>
        <v>523520</v>
      </c>
      <c r="D12" s="95">
        <f>กลุ่มงานแยกรายเดือน!D10</f>
        <v>481720</v>
      </c>
      <c r="E12" s="95">
        <f>กลุ่มงานแยกรายเดือน!E10</f>
        <v>41800</v>
      </c>
      <c r="F12" s="95">
        <f>กลุ่มงานแยกรายเดือน!F10</f>
        <v>0</v>
      </c>
      <c r="G12" s="95"/>
    </row>
    <row r="13" spans="1:12" ht="24" x14ac:dyDescent="0.55000000000000004">
      <c r="A13" s="85">
        <v>7</v>
      </c>
      <c r="B13" s="94" t="s">
        <v>228</v>
      </c>
      <c r="C13" s="95">
        <f t="shared" si="0"/>
        <v>1650798</v>
      </c>
      <c r="D13" s="95">
        <f>กลุ่มงานแยกรายเดือน!D11</f>
        <v>219500</v>
      </c>
      <c r="E13" s="95">
        <f>กลุ่มงานแยกรายเดือน!E11</f>
        <v>0</v>
      </c>
      <c r="F13" s="95">
        <f>กลุ่มงานแยกรายเดือน!F11</f>
        <v>1431298</v>
      </c>
      <c r="G13" s="95"/>
    </row>
    <row r="14" spans="1:12" ht="24" x14ac:dyDescent="0.55000000000000004">
      <c r="A14" s="85">
        <v>8</v>
      </c>
      <c r="B14" s="94" t="s">
        <v>229</v>
      </c>
      <c r="C14" s="95">
        <f t="shared" si="0"/>
        <v>1238425</v>
      </c>
      <c r="D14" s="95">
        <f>กลุ่มงานแยกรายเดือน!D12</f>
        <v>191625</v>
      </c>
      <c r="E14" s="95">
        <f>กลุ่มงานแยกรายเดือน!E12</f>
        <v>216800</v>
      </c>
      <c r="F14" s="95">
        <f>กลุ่มงานแยกรายเดือน!F12</f>
        <v>830000</v>
      </c>
      <c r="G14" s="95"/>
    </row>
    <row r="15" spans="1:12" ht="24" x14ac:dyDescent="0.55000000000000004">
      <c r="A15" s="85">
        <v>9</v>
      </c>
      <c r="B15" s="94" t="s">
        <v>232</v>
      </c>
      <c r="C15" s="95">
        <f t="shared" si="0"/>
        <v>114400</v>
      </c>
      <c r="D15" s="95">
        <f>กลุ่มงานแยกรายเดือน!D13</f>
        <v>100000</v>
      </c>
      <c r="E15" s="95">
        <f>กลุ่มงานแยกรายเดือน!E13</f>
        <v>0</v>
      </c>
      <c r="F15" s="95">
        <f>กลุ่มงานแยกรายเดือน!F13</f>
        <v>14400</v>
      </c>
      <c r="G15" s="95"/>
    </row>
    <row r="16" spans="1:12" ht="24" x14ac:dyDescent="0.55000000000000004">
      <c r="A16" s="85">
        <v>10</v>
      </c>
      <c r="B16" s="94" t="s">
        <v>234</v>
      </c>
      <c r="C16" s="95">
        <f t="shared" si="0"/>
        <v>425245</v>
      </c>
      <c r="D16" s="95">
        <f>กลุ่มงานแยกรายเดือน!D14</f>
        <v>425245</v>
      </c>
      <c r="E16" s="95">
        <f>กลุ่มงานแยกรายเดือน!E14</f>
        <v>0</v>
      </c>
      <c r="F16" s="95">
        <f>กลุ่มงานแยกรายเดือน!F14</f>
        <v>0</v>
      </c>
      <c r="G16" s="95"/>
    </row>
    <row r="17" spans="1:7" ht="24" x14ac:dyDescent="0.55000000000000004">
      <c r="A17" s="85">
        <v>11</v>
      </c>
      <c r="B17" s="94" t="s">
        <v>243</v>
      </c>
      <c r="C17" s="95">
        <f t="shared" si="0"/>
        <v>249535</v>
      </c>
      <c r="D17" s="95">
        <f>กลุ่มงานแยกรายเดือน!D15</f>
        <v>249535</v>
      </c>
      <c r="E17" s="95">
        <f>กลุ่มงานแยกรายเดือน!E15</f>
        <v>0</v>
      </c>
      <c r="F17" s="95">
        <f>กลุ่มงานแยกรายเดือน!F15</f>
        <v>0</v>
      </c>
      <c r="G17" s="95"/>
    </row>
    <row r="18" spans="1:7" ht="24" x14ac:dyDescent="0.55000000000000004">
      <c r="A18" s="85">
        <v>12</v>
      </c>
      <c r="B18" s="94" t="s">
        <v>233</v>
      </c>
      <c r="C18" s="95">
        <f t="shared" si="0"/>
        <v>2016200</v>
      </c>
      <c r="D18" s="95">
        <f>กลุ่มงานแยกรายเดือน!D16</f>
        <v>447000</v>
      </c>
      <c r="E18" s="95">
        <f>กลุ่มงานแยกรายเดือน!E16</f>
        <v>0</v>
      </c>
      <c r="F18" s="95">
        <f>กลุ่มงานแยกรายเดือน!F16</f>
        <v>1569200</v>
      </c>
      <c r="G18" s="95"/>
    </row>
    <row r="19" spans="1:7" ht="24" x14ac:dyDescent="0.55000000000000004">
      <c r="A19" s="85">
        <v>13</v>
      </c>
      <c r="B19" s="94" t="s">
        <v>235</v>
      </c>
      <c r="C19" s="95">
        <f t="shared" si="0"/>
        <v>569500</v>
      </c>
      <c r="D19" s="95">
        <f>กลุ่มงานแยกรายเดือน!D17</f>
        <v>181900</v>
      </c>
      <c r="E19" s="95">
        <f>กลุ่มงานแยกรายเดือน!E17</f>
        <v>167600</v>
      </c>
      <c r="F19" s="95">
        <f>กลุ่มงานแยกรายเดือน!F17</f>
        <v>220000</v>
      </c>
      <c r="G19" s="95"/>
    </row>
    <row r="20" spans="1:7" ht="24" x14ac:dyDescent="0.55000000000000004">
      <c r="A20" s="97"/>
      <c r="B20" s="75" t="s">
        <v>399</v>
      </c>
      <c r="C20" s="98">
        <f>SUM(C7:C19)</f>
        <v>10713364.039999999</v>
      </c>
      <c r="D20" s="98">
        <f t="shared" ref="D20:F20" si="1">SUM(D7:D19)</f>
        <v>5326485</v>
      </c>
      <c r="E20" s="98">
        <f t="shared" si="1"/>
        <v>468200</v>
      </c>
      <c r="F20" s="98">
        <f t="shared" si="1"/>
        <v>4918679.04</v>
      </c>
      <c r="G20" s="98"/>
    </row>
    <row r="21" spans="1:7" ht="24" x14ac:dyDescent="0.55000000000000004">
      <c r="A21" s="85">
        <v>14</v>
      </c>
      <c r="B21" s="94" t="s">
        <v>237</v>
      </c>
      <c r="C21" s="95"/>
      <c r="D21" s="47"/>
      <c r="E21" s="47"/>
      <c r="F21" s="47"/>
      <c r="G21" s="47"/>
    </row>
    <row r="22" spans="1:7" ht="24" x14ac:dyDescent="0.55000000000000004">
      <c r="A22" s="85"/>
      <c r="B22" s="94" t="s">
        <v>238</v>
      </c>
      <c r="C22" s="95">
        <f>D22+E22+F22</f>
        <v>5446400</v>
      </c>
      <c r="D22" s="95">
        <f>กลุ่มงานแยกรายเดือน!D20</f>
        <v>5336400</v>
      </c>
      <c r="E22" s="95">
        <f>กลุ่มงานแยกรายเดือน!E20</f>
        <v>0</v>
      </c>
      <c r="F22" s="95">
        <f>กลุ่มงานแยกรายเดือน!F20</f>
        <v>110000</v>
      </c>
      <c r="G22" s="95"/>
    </row>
    <row r="23" spans="1:7" ht="24" x14ac:dyDescent="0.55000000000000004">
      <c r="A23" s="85"/>
      <c r="B23" s="94" t="s">
        <v>239</v>
      </c>
      <c r="C23" s="95"/>
      <c r="D23" s="95"/>
      <c r="E23" s="95"/>
      <c r="F23" s="95"/>
      <c r="G23" s="47"/>
    </row>
    <row r="24" spans="1:7" ht="24" x14ac:dyDescent="0.55000000000000004">
      <c r="A24" s="85">
        <v>15</v>
      </c>
      <c r="B24" s="94" t="s">
        <v>240</v>
      </c>
      <c r="C24" s="95"/>
      <c r="D24" s="95"/>
      <c r="E24" s="95"/>
      <c r="F24" s="95"/>
      <c r="G24" s="95"/>
    </row>
    <row r="25" spans="1:7" ht="24" x14ac:dyDescent="0.55000000000000004">
      <c r="A25" s="97"/>
      <c r="B25" s="75" t="s">
        <v>241</v>
      </c>
      <c r="C25" s="98">
        <f>SUM(C20:C24)</f>
        <v>16159764.039999999</v>
      </c>
      <c r="D25" s="98">
        <f t="shared" ref="D25:F25" si="2">SUM(D20:D24)</f>
        <v>10662885</v>
      </c>
      <c r="E25" s="98">
        <f t="shared" si="2"/>
        <v>468200</v>
      </c>
      <c r="F25" s="98">
        <f t="shared" si="2"/>
        <v>5028679.04</v>
      </c>
      <c r="G25" s="98"/>
    </row>
    <row r="27" spans="1:7" x14ac:dyDescent="0.2">
      <c r="C27" s="96"/>
    </row>
    <row r="29" spans="1:7" x14ac:dyDescent="0.2">
      <c r="C29" s="96"/>
      <c r="D29" s="96"/>
      <c r="E29" s="96"/>
      <c r="F29" s="96"/>
    </row>
  </sheetData>
  <mergeCells count="2">
    <mergeCell ref="D3:F3"/>
    <mergeCell ref="A1:G1"/>
  </mergeCells>
  <pageMargins left="1.299212598425197" right="0.70866141732283472" top="0.55118110236220474" bottom="0.55118110236220474" header="0.31496062992125984" footer="0.31496062992125984"/>
  <pageSetup paperSize="5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R27"/>
  <sheetViews>
    <sheetView zoomScale="70" zoomScaleNormal="70" workbookViewId="0">
      <selection activeCell="K14" sqref="K14"/>
    </sheetView>
  </sheetViews>
  <sheetFormatPr defaultRowHeight="24" x14ac:dyDescent="0.55000000000000004"/>
  <cols>
    <col min="1" max="1" width="6.5703125" style="1" customWidth="1"/>
    <col min="2" max="2" width="37" style="1" customWidth="1"/>
    <col min="3" max="3" width="15.42578125" style="1" customWidth="1"/>
    <col min="4" max="4" width="15.85546875" style="1" customWidth="1"/>
    <col min="5" max="6" width="14" style="1" customWidth="1"/>
    <col min="7" max="7" width="12.28515625" style="1" customWidth="1"/>
    <col min="8" max="9" width="14.28515625" style="1" customWidth="1"/>
    <col min="10" max="10" width="14.85546875" style="1" customWidth="1"/>
    <col min="11" max="11" width="14" style="1" customWidth="1"/>
    <col min="12" max="12" width="14.140625" style="1" customWidth="1"/>
    <col min="13" max="14" width="14" style="1" customWidth="1"/>
    <col min="15" max="15" width="14.28515625" style="1" customWidth="1"/>
    <col min="16" max="16" width="14.5703125" style="1" customWidth="1"/>
    <col min="17" max="17" width="12.7109375" style="1" bestFit="1" customWidth="1"/>
    <col min="18" max="18" width="12.28515625" style="1" customWidth="1"/>
    <col min="19" max="16384" width="9.140625" style="1"/>
  </cols>
  <sheetData>
    <row r="1" spans="1:18" ht="33.75" customHeight="1" x14ac:dyDescent="0.65">
      <c r="A1" s="1713" t="s">
        <v>397</v>
      </c>
      <c r="B1" s="1713"/>
      <c r="C1" s="1713"/>
      <c r="D1" s="1713"/>
      <c r="E1" s="1713"/>
      <c r="F1" s="1713"/>
      <c r="G1" s="1713"/>
      <c r="H1" s="1713"/>
      <c r="I1" s="1713"/>
      <c r="J1" s="1713"/>
      <c r="K1" s="1713"/>
      <c r="L1" s="1713"/>
      <c r="M1" s="1713"/>
      <c r="N1" s="1713"/>
      <c r="O1" s="1713"/>
      <c r="P1" s="1713"/>
      <c r="Q1" s="1713"/>
      <c r="R1" s="1713"/>
    </row>
    <row r="3" spans="1:18" x14ac:dyDescent="0.55000000000000004">
      <c r="A3" s="78"/>
      <c r="B3" s="70" t="s">
        <v>244</v>
      </c>
      <c r="C3" s="60" t="s">
        <v>5</v>
      </c>
      <c r="D3" s="374" t="s">
        <v>204</v>
      </c>
      <c r="E3" s="374" t="s">
        <v>205</v>
      </c>
      <c r="F3" s="374" t="s">
        <v>206</v>
      </c>
      <c r="G3" s="1742" t="s">
        <v>207</v>
      </c>
      <c r="H3" s="1743"/>
      <c r="I3" s="1744"/>
      <c r="J3" s="1742" t="s">
        <v>208</v>
      </c>
      <c r="K3" s="1743"/>
      <c r="L3" s="1744"/>
      <c r="M3" s="1742" t="s">
        <v>209</v>
      </c>
      <c r="N3" s="1743"/>
      <c r="O3" s="1744"/>
      <c r="P3" s="1742" t="s">
        <v>210</v>
      </c>
      <c r="Q3" s="1743"/>
      <c r="R3" s="1744"/>
    </row>
    <row r="4" spans="1:18" ht="15.75" customHeight="1" x14ac:dyDescent="0.55000000000000004">
      <c r="A4" s="88"/>
      <c r="B4" s="91"/>
      <c r="C4" s="71"/>
      <c r="D4" s="375" t="s">
        <v>6</v>
      </c>
      <c r="E4" s="375" t="s">
        <v>6</v>
      </c>
      <c r="F4" s="375" t="s">
        <v>6</v>
      </c>
      <c r="G4" s="376" t="s">
        <v>211</v>
      </c>
      <c r="H4" s="376" t="s">
        <v>212</v>
      </c>
      <c r="I4" s="376" t="s">
        <v>213</v>
      </c>
      <c r="J4" s="376" t="s">
        <v>214</v>
      </c>
      <c r="K4" s="376" t="s">
        <v>215</v>
      </c>
      <c r="L4" s="376" t="s">
        <v>216</v>
      </c>
      <c r="M4" s="376" t="s">
        <v>217</v>
      </c>
      <c r="N4" s="376" t="s">
        <v>218</v>
      </c>
      <c r="O4" s="376" t="s">
        <v>219</v>
      </c>
      <c r="P4" s="376" t="s">
        <v>220</v>
      </c>
      <c r="Q4" s="376" t="s">
        <v>221</v>
      </c>
      <c r="R4" s="376" t="s">
        <v>222</v>
      </c>
    </row>
    <row r="5" spans="1:18" s="18" customFormat="1" x14ac:dyDescent="0.55000000000000004">
      <c r="A5" s="400">
        <v>1</v>
      </c>
      <c r="B5" s="401" t="s">
        <v>227</v>
      </c>
      <c r="C5" s="404">
        <f>D5+E5+F5</f>
        <v>291760</v>
      </c>
      <c r="D5" s="404">
        <f>'A35'!F43+'A37'!F26+'A40'!F42+'A40'!F46+'A40'!F48+'A40'!F50</f>
        <v>268960</v>
      </c>
      <c r="E5" s="404">
        <f>'A35'!G43+'A37'!G26+'A40'!G42+'A40'!G46+'A40'!G48+'A40'!G50</f>
        <v>0</v>
      </c>
      <c r="F5" s="404">
        <f>'A35'!H43+'A37'!H26+'A40'!H42+'A40'!H46+'A40'!H48+'A40'!H50</f>
        <v>22800</v>
      </c>
      <c r="G5" s="404">
        <f>'A35'!I43+'A37'!I26+'A40'!I42+'A40'!I46+'A40'!I48+'A40'!I50</f>
        <v>12170</v>
      </c>
      <c r="H5" s="404">
        <f>'A35'!J43+'A37'!J26+'A40'!J42+'A40'!J46+'A40'!J48+'A40'!J50</f>
        <v>30270</v>
      </c>
      <c r="I5" s="404">
        <f>'A35'!K43+'A37'!K26+'A40'!K42+'A40'!K46+'A40'!K48+'A40'!K50</f>
        <v>51210</v>
      </c>
      <c r="J5" s="404">
        <f>'A35'!L43+'A37'!L26+'A40'!L42+'A40'!L46+'A40'!L48+'A40'!L50</f>
        <v>28070</v>
      </c>
      <c r="K5" s="404">
        <f>'A35'!M43+'A37'!M26+'A40'!M42+'A40'!M46+'A40'!M48+'A40'!M50</f>
        <v>23570</v>
      </c>
      <c r="L5" s="404">
        <f>'A35'!N43+'A37'!N26+'A40'!N42+'A40'!N46+'A40'!N48+'A40'!N50</f>
        <v>16210</v>
      </c>
      <c r="M5" s="404">
        <f>'A35'!O43+'A37'!O26+'A40'!O42+'A40'!O46+'A40'!O48+'A40'!O50</f>
        <v>47930</v>
      </c>
      <c r="N5" s="404">
        <f>'A35'!P43+'A37'!P26+'A40'!P42+'A40'!P46+'A40'!P48+'A40'!P50</f>
        <v>15970</v>
      </c>
      <c r="O5" s="404">
        <f>'A35'!Q43+'A37'!Q26+'A40'!Q42+'A40'!Q46+'A40'!Q48+'A40'!Q50</f>
        <v>14810</v>
      </c>
      <c r="P5" s="404">
        <f>'A35'!R43+'A37'!R26+'A40'!R42+'A40'!R46+'A40'!R48+'A40'!R50</f>
        <v>15270</v>
      </c>
      <c r="Q5" s="404">
        <f>'A35'!S43+'A37'!S26+'A40'!S42+'A40'!S46+'A40'!S48+'A40'!S50</f>
        <v>21470</v>
      </c>
      <c r="R5" s="404">
        <f>'A35'!T43+'A37'!T26+'A40'!T42+'A40'!T46+'A40'!T48+'A40'!T50</f>
        <v>14810</v>
      </c>
    </row>
    <row r="6" spans="1:18" s="18" customFormat="1" x14ac:dyDescent="0.55000000000000004">
      <c r="A6" s="400">
        <v>2</v>
      </c>
      <c r="B6" s="401" t="s">
        <v>182</v>
      </c>
      <c r="C6" s="402">
        <f t="shared" ref="C6:C17" si="0">D6+E6+F6</f>
        <v>2031900</v>
      </c>
      <c r="D6" s="402">
        <f>'A30 '!F40+'A30 '!F73+'A36'!F28+'A36'!F33+'A37'!F32+'A41'!F34</f>
        <v>1584700</v>
      </c>
      <c r="E6" s="402">
        <f>'A30 '!G40+'A30 '!G73+'A36'!G28+'A36'!G33+'A37'!G32+'A41'!G34</f>
        <v>0</v>
      </c>
      <c r="F6" s="402">
        <f>'A30 '!H40+'A30 '!H73+'A36'!H28+'A36'!H33+'A37'!H32+'A41'!H34</f>
        <v>447200</v>
      </c>
      <c r="G6" s="402">
        <f>'A30 '!I40+'A30 '!I73+'A36'!I28+'A36'!I33+'A37'!I32+'A41'!I34</f>
        <v>0</v>
      </c>
      <c r="H6" s="402">
        <f>'A30 '!J40+'A30 '!J73+'A36'!J28+'A36'!J33+'A37'!J32+'A41'!J34</f>
        <v>0</v>
      </c>
      <c r="I6" s="402">
        <f>'A30 '!K40+'A30 '!K73+'A36'!K28+'A36'!K33+'A37'!K32+'A41'!K34</f>
        <v>105600</v>
      </c>
      <c r="J6" s="402">
        <f>'A30 '!L40+'A30 '!L73+'A36'!L28+'A36'!L33+'A37'!L32+'A41'!L34</f>
        <v>77200</v>
      </c>
      <c r="K6" s="402">
        <f>'A30 '!M40+'A30 '!M73+'A36'!M28+'A36'!M33+'A37'!M32+'A41'!M34</f>
        <v>400000</v>
      </c>
      <c r="L6" s="402">
        <f>'A30 '!N40+'A30 '!N73+'A36'!N28+'A36'!N33+'A37'!N32+'A41'!N34</f>
        <v>72200</v>
      </c>
      <c r="M6" s="402">
        <f>'A30 '!O40+'A30 '!O73+'A36'!O28+'A36'!O33+'A37'!O32+'A41'!O34</f>
        <v>0</v>
      </c>
      <c r="N6" s="402">
        <f>'A30 '!P40+'A30 '!P73+'A36'!P28+'A36'!P33+'A37'!P32+'A41'!P34</f>
        <v>479900</v>
      </c>
      <c r="O6" s="402">
        <f>'A30 '!Q40+'A30 '!Q73+'A36'!Q28+'A36'!Q33+'A37'!Q32+'A41'!Q34</f>
        <v>15000</v>
      </c>
      <c r="P6" s="402">
        <f>'A30 '!R40+'A30 '!R73+'A36'!R28+'A36'!R33+'A37'!R32+'A41'!R34</f>
        <v>430600</v>
      </c>
      <c r="Q6" s="402">
        <f>'A30 '!S40+'A30 '!S73+'A36'!S28+'A36'!S33+'A37'!S32+'A41'!S34</f>
        <v>451400</v>
      </c>
      <c r="R6" s="402">
        <f>'A30 '!T40+'A30 '!T73+'A36'!T28+'A36'!T33+'A37'!T32+'A41'!T34</f>
        <v>0</v>
      </c>
    </row>
    <row r="7" spans="1:18" s="18" customFormat="1" x14ac:dyDescent="0.55000000000000004">
      <c r="A7" s="400">
        <v>3</v>
      </c>
      <c r="B7" s="401" t="s">
        <v>230</v>
      </c>
      <c r="C7" s="402">
        <f t="shared" si="0"/>
        <v>700475</v>
      </c>
      <c r="D7" s="402">
        <f>'A1 '!F106+'A1 '!F185+'A1 '!F205+'A1 '!F213+'A1 '!F227+'A2 '!F76+'A30 '!F62</f>
        <v>658475</v>
      </c>
      <c r="E7" s="402">
        <f>'A1 '!G106+'A1 '!G185+'A1 '!G205+'A1 '!G213+'A1 '!G227+'A2 '!G76+'A30 '!G62</f>
        <v>42000</v>
      </c>
      <c r="F7" s="402">
        <f>'A1 '!H106+'A1 '!H185+'A1 '!H205+'A1 '!H213+'A1 '!H227+'A2 '!H76+'A30 '!H62</f>
        <v>0</v>
      </c>
      <c r="G7" s="402">
        <f>'A1 '!I106+'A1 '!I185+'A1 '!I205+'A1 '!I213+'A1 '!I227+'A2 '!I76+'A30 '!I62</f>
        <v>0</v>
      </c>
      <c r="H7" s="402">
        <f>'A1 '!J106+'A1 '!J185+'A1 '!J205+'A1 '!J213+'A1 '!J227+'A2 '!J76+'A30 '!J62</f>
        <v>27900</v>
      </c>
      <c r="I7" s="402">
        <f>'A1 '!K106+'A1 '!K185+'A1 '!K205+'A1 '!K213+'A1 '!K227+'A2 '!K76+'A30 '!K62</f>
        <v>205000</v>
      </c>
      <c r="J7" s="402">
        <f>'A1 '!L106+'A1 '!L185+'A1 '!L205+'A1 '!L213+'A1 '!L227+'A2 '!L76+'A30 '!L62</f>
        <v>311825</v>
      </c>
      <c r="K7" s="402">
        <f>'A1 '!M106+'A1 '!M185+'A1 '!M205+'A1 '!M213+'A1 '!M227+'A2 '!M76+'A30 '!M62</f>
        <v>36350</v>
      </c>
      <c r="L7" s="402">
        <f>'A1 '!N106+'A1 '!N185+'A1 '!N205+'A1 '!N213+'A1 '!N227+'A2 '!N76+'A30 '!N62</f>
        <v>51400</v>
      </c>
      <c r="M7" s="402">
        <f>'A1 '!O106+'A1 '!O185+'A1 '!O205+'A1 '!O213+'A1 '!O227+'A2 '!O76+'A30 '!O62</f>
        <v>0</v>
      </c>
      <c r="N7" s="402">
        <f>'A1 '!P106+'A1 '!P185+'A1 '!P205+'A1 '!P213+'A1 '!P227+'A2 '!P76+'A30 '!P62</f>
        <v>2100</v>
      </c>
      <c r="O7" s="402">
        <f>'A1 '!Q106+'A1 '!Q185+'A1 '!Q205+'A1 '!Q213+'A1 '!Q227+'A2 '!Q76+'A30 '!Q62</f>
        <v>34000</v>
      </c>
      <c r="P7" s="402">
        <f>'A1 '!R106+'A1 '!R185+'A1 '!R205+'A1 '!R213+'A1 '!R227+'A2 '!R76+'A30 '!R62</f>
        <v>0</v>
      </c>
      <c r="Q7" s="402">
        <f>'A1 '!S106+'A1 '!S185+'A1 '!S205+'A1 '!S213+'A1 '!S227+'A2 '!S76+'A30 '!S62</f>
        <v>31900</v>
      </c>
      <c r="R7" s="402">
        <f>'A1 '!T106+'A1 '!T185+'A1 '!T205+'A1 '!T213+'A1 '!T227+'A2 '!T76+'A30 '!T62</f>
        <v>0</v>
      </c>
    </row>
    <row r="8" spans="1:18" s="18" customFormat="1" x14ac:dyDescent="0.55000000000000004">
      <c r="A8" s="400">
        <v>4</v>
      </c>
      <c r="B8" s="401" t="s">
        <v>231</v>
      </c>
      <c r="C8" s="402">
        <f t="shared" si="0"/>
        <v>818981.04</v>
      </c>
      <c r="D8" s="402">
        <f>'A4 '!F30+'A5'!F69+'A5'!F74+'A12'!F34+'A30 '!F70</f>
        <v>435200</v>
      </c>
      <c r="E8" s="402">
        <f>'A4 '!G30+'A5'!G69+'A5'!G74+'A12'!G34+'A30 '!G70</f>
        <v>0</v>
      </c>
      <c r="F8" s="402">
        <f>'A4 '!H30+'A5'!H69+'A5'!H74+'A12'!H34+'A30 '!H70</f>
        <v>383781.04000000004</v>
      </c>
      <c r="G8" s="402">
        <f>'A4 '!I30+'A5'!I69+'A5'!I74+'A12'!I34+'A30 '!I70</f>
        <v>50400</v>
      </c>
      <c r="H8" s="402">
        <f>'A4 '!J30+'A5'!J69+'A5'!J74+'A12'!J34+'A30 '!J70</f>
        <v>106561.4</v>
      </c>
      <c r="I8" s="402">
        <f>'A4 '!K30+'A5'!K69+'A5'!K74+'A12'!K34+'A30 '!K70</f>
        <v>275519.64</v>
      </c>
      <c r="J8" s="402">
        <f>'A4 '!L30+'A5'!L69+'A5'!L74+'A12'!L34+'A30 '!L70</f>
        <v>130000</v>
      </c>
      <c r="K8" s="402">
        <f>'A4 '!M30+'A5'!M69+'A5'!M74+'A12'!M34+'A30 '!M70</f>
        <v>87500</v>
      </c>
      <c r="L8" s="402">
        <f>'A4 '!N30+'A5'!N69+'A5'!N74+'A12'!N34+'A30 '!N70</f>
        <v>22000</v>
      </c>
      <c r="M8" s="402">
        <f>'A4 '!O30+'A5'!O69+'A5'!O74+'A12'!O34+'A30 '!O70</f>
        <v>85000</v>
      </c>
      <c r="N8" s="402">
        <f>'A4 '!P30+'A5'!P69+'A5'!P74+'A12'!P34+'A30 '!P70</f>
        <v>10000</v>
      </c>
      <c r="O8" s="402">
        <f>'A4 '!Q30+'A5'!Q69+'A5'!Q74+'A12'!Q34+'A30 '!Q70</f>
        <v>10000</v>
      </c>
      <c r="P8" s="402">
        <f>'A4 '!R30+'A5'!R69+'A5'!R74+'A12'!R34+'A30 '!R70</f>
        <v>22000</v>
      </c>
      <c r="Q8" s="402">
        <f>'A4 '!S30+'A5'!S69+'A5'!S74+'A12'!S34+'A30 '!S70</f>
        <v>10000</v>
      </c>
      <c r="R8" s="402">
        <f>'A4 '!T30+'A5'!T69+'A5'!T74+'A12'!T34+'A30 '!T70</f>
        <v>10000</v>
      </c>
    </row>
    <row r="9" spans="1:18" s="18" customFormat="1" x14ac:dyDescent="0.55000000000000004">
      <c r="A9" s="400">
        <v>5</v>
      </c>
      <c r="B9" s="401" t="s">
        <v>224</v>
      </c>
      <c r="C9" s="402">
        <f t="shared" si="0"/>
        <v>82625</v>
      </c>
      <c r="D9" s="402">
        <f>'A35'!F22+'A42'!F27</f>
        <v>82625</v>
      </c>
      <c r="E9" s="402">
        <f>'A35'!G22+'A42'!G27</f>
        <v>0</v>
      </c>
      <c r="F9" s="402">
        <f>'A35'!H22+'A42'!H27</f>
        <v>0</v>
      </c>
      <c r="G9" s="402">
        <f>'A35'!I22+'A42'!I27</f>
        <v>0</v>
      </c>
      <c r="H9" s="402">
        <f>'A35'!J22+'A42'!J27</f>
        <v>31200</v>
      </c>
      <c r="I9" s="402">
        <f>'A35'!K22+'A42'!K27</f>
        <v>7600</v>
      </c>
      <c r="J9" s="402">
        <f>'A35'!L22+'A42'!L27</f>
        <v>0</v>
      </c>
      <c r="K9" s="402">
        <f>'A35'!M22+'A42'!M27</f>
        <v>3375</v>
      </c>
      <c r="L9" s="402">
        <f>'A35'!N22+'A42'!N27</f>
        <v>30000</v>
      </c>
      <c r="M9" s="402">
        <f>'A35'!O22+'A42'!O27</f>
        <v>0</v>
      </c>
      <c r="N9" s="402">
        <f>'A35'!P22+'A42'!P27</f>
        <v>0</v>
      </c>
      <c r="O9" s="402">
        <f>'A35'!Q22+'A42'!Q27</f>
        <v>7600</v>
      </c>
      <c r="P9" s="402">
        <f>'A35'!R22+'A42'!R27</f>
        <v>2850</v>
      </c>
      <c r="Q9" s="402">
        <f>'A35'!S22+'A42'!S27</f>
        <v>0</v>
      </c>
      <c r="R9" s="402">
        <f>'A35'!T22+'A42'!T27</f>
        <v>0</v>
      </c>
    </row>
    <row r="10" spans="1:18" s="18" customFormat="1" x14ac:dyDescent="0.55000000000000004">
      <c r="A10" s="400">
        <v>6</v>
      </c>
      <c r="B10" s="401" t="s">
        <v>242</v>
      </c>
      <c r="C10" s="402">
        <f t="shared" si="0"/>
        <v>523520</v>
      </c>
      <c r="D10" s="402">
        <f>'A6'!F92+'A13'!F26+'A35'!F38</f>
        <v>481720</v>
      </c>
      <c r="E10" s="402">
        <f>'A6'!G92+'A13'!G26+'A35'!G38</f>
        <v>41800</v>
      </c>
      <c r="F10" s="402">
        <f>'A6'!H92+'A13'!H26+'A35'!H38</f>
        <v>0</v>
      </c>
      <c r="G10" s="402">
        <f>'A6'!I92+'A13'!I26+'A35'!I38</f>
        <v>0</v>
      </c>
      <c r="H10" s="402">
        <f>'A6'!J92+'A13'!J26+'A35'!J38</f>
        <v>6650</v>
      </c>
      <c r="I10" s="402">
        <f>'A6'!K92+'A13'!K26+'A35'!K38</f>
        <v>286540</v>
      </c>
      <c r="J10" s="402">
        <f>'A6'!L92+'A13'!L26+'A35'!L38</f>
        <v>103080</v>
      </c>
      <c r="K10" s="402">
        <f>'A6'!M92+'A13'!M26+'A35'!M38</f>
        <v>6650</v>
      </c>
      <c r="L10" s="402">
        <f>'A6'!N92+'A13'!N26+'A35'!N38</f>
        <v>9500</v>
      </c>
      <c r="M10" s="402">
        <f>'A6'!O92+'A13'!O26+'A35'!O38</f>
        <v>17580</v>
      </c>
      <c r="N10" s="402">
        <f>'A6'!P92+'A13'!P26+'A35'!P38</f>
        <v>24640</v>
      </c>
      <c r="O10" s="402">
        <f>'A6'!Q92+'A13'!Q26+'A35'!Q38</f>
        <v>48450</v>
      </c>
      <c r="P10" s="402">
        <f>'A6'!R92+'A13'!R26+'A35'!R38</f>
        <v>20430</v>
      </c>
      <c r="Q10" s="402">
        <f>'A6'!S92+'A13'!S26+'A35'!S38</f>
        <v>0</v>
      </c>
      <c r="R10" s="402">
        <f>'A6'!T92+'A13'!T26+'A35'!T38</f>
        <v>0</v>
      </c>
    </row>
    <row r="11" spans="1:18" s="18" customFormat="1" x14ac:dyDescent="0.55000000000000004">
      <c r="A11" s="400">
        <v>7</v>
      </c>
      <c r="B11" s="401" t="s">
        <v>228</v>
      </c>
      <c r="C11" s="402">
        <f t="shared" si="0"/>
        <v>1650798</v>
      </c>
      <c r="D11" s="402">
        <f>'A39'!F66+'A40'!F38</f>
        <v>219500</v>
      </c>
      <c r="E11" s="402">
        <f>'A39'!G66+'A40'!G38</f>
        <v>0</v>
      </c>
      <c r="F11" s="402">
        <f>'A39'!H66+'A40'!H38</f>
        <v>1431298</v>
      </c>
      <c r="G11" s="402">
        <f>'A39'!I66+'A40'!I38</f>
        <v>0</v>
      </c>
      <c r="H11" s="402">
        <f>'A39'!J66+'A40'!J38</f>
        <v>548000</v>
      </c>
      <c r="I11" s="402">
        <f>'A39'!K66+'A40'!K38</f>
        <v>36970</v>
      </c>
      <c r="J11" s="402">
        <f>'A39'!L66+'A40'!L38</f>
        <v>821095</v>
      </c>
      <c r="K11" s="402">
        <f>'A39'!M66+'A40'!M38</f>
        <v>96868</v>
      </c>
      <c r="L11" s="402">
        <f>'A39'!N66+'A40'!N38</f>
        <v>35820</v>
      </c>
      <c r="M11" s="402">
        <f>'A39'!O66+'A40'!O38</f>
        <v>35820</v>
      </c>
      <c r="N11" s="402">
        <f>'A39'!P66+'A40'!P38</f>
        <v>35820</v>
      </c>
      <c r="O11" s="402">
        <f>'A39'!Q66+'A40'!Q38</f>
        <v>26270</v>
      </c>
      <c r="P11" s="402">
        <f>'A39'!R66+'A40'!R38</f>
        <v>3420</v>
      </c>
      <c r="Q11" s="402">
        <f>'A39'!S66+'A40'!S38</f>
        <v>7295</v>
      </c>
      <c r="R11" s="402">
        <f>'A39'!T66+'A40'!T38</f>
        <v>3420</v>
      </c>
    </row>
    <row r="12" spans="1:18" s="18" customFormat="1" x14ac:dyDescent="0.55000000000000004">
      <c r="A12" s="400">
        <v>8</v>
      </c>
      <c r="B12" s="401" t="s">
        <v>229</v>
      </c>
      <c r="C12" s="402">
        <f t="shared" si="0"/>
        <v>1238425</v>
      </c>
      <c r="D12" s="402">
        <f>'A3'!F49+'A8'!F59+'A9 '!F49+'A10'!F73+'A14 '!F30+'A26 '!F29+'A30 '!F38+'A36'!F96</f>
        <v>191625</v>
      </c>
      <c r="E12" s="402">
        <f>'A3'!G49+'A8'!G59+'A9 '!G49+'A10'!G73+'A14 '!G30+'A26 '!G29+'A30 '!G38+'A36'!G96</f>
        <v>216800</v>
      </c>
      <c r="F12" s="402">
        <f>'A3'!H49+'A8'!H59+'A9 '!H49+'A10'!H73+'A14 '!H30+'A26 '!H29+'A30 '!H38+'A36'!H96</f>
        <v>830000</v>
      </c>
      <c r="G12" s="402">
        <f>'A3'!I49+'A8'!I59+'A9 '!I49+'A10'!I73+'A14 '!I30+'A26 '!I29+'A30 '!I38+'A36'!I96</f>
        <v>0</v>
      </c>
      <c r="H12" s="402">
        <f>'A3'!J49+'A8'!J59+'A9 '!J49+'A10'!J73+'A14 '!J30+'A26 '!J29+'A30 '!J38+'A36'!J96</f>
        <v>78200</v>
      </c>
      <c r="I12" s="402">
        <f>'A3'!K49+'A8'!K59+'A9 '!K49+'A10'!K73+'A14 '!K30+'A26 '!K29+'A30 '!K38+'A36'!K96</f>
        <v>226375</v>
      </c>
      <c r="J12" s="402">
        <f>'A3'!L49+'A8'!L59+'A9 '!L49+'A10'!L73+'A14 '!L30+'A26 '!L29+'A30 '!L38+'A36'!L96</f>
        <v>263890</v>
      </c>
      <c r="K12" s="402">
        <f>'A3'!M49+'A8'!M59+'A9 '!M49+'A10'!M73+'A14 '!M30+'A26 '!M29+'A30 '!M38+'A36'!M96</f>
        <v>55490</v>
      </c>
      <c r="L12" s="402">
        <f>'A3'!N49+'A8'!N59+'A9 '!N49+'A10'!N73+'A14 '!N30+'A26 '!N29+'A30 '!N38+'A36'!N96</f>
        <v>93625</v>
      </c>
      <c r="M12" s="402">
        <f>'A3'!O49+'A8'!O59+'A9 '!O49+'A10'!O73+'A14 '!O30+'A26 '!O29+'A30 '!O38+'A36'!O96</f>
        <v>5700</v>
      </c>
      <c r="N12" s="402">
        <f>'A3'!P49+'A8'!P59+'A9 '!P49+'A10'!P73+'A14 '!P30+'A26 '!P29+'A30 '!P38+'A36'!P96</f>
        <v>170620</v>
      </c>
      <c r="O12" s="402">
        <f>'A3'!Q49+'A8'!Q59+'A9 '!Q49+'A10'!Q73+'A14 '!Q30+'A26 '!Q29+'A30 '!Q38+'A36'!Q96</f>
        <v>33675</v>
      </c>
      <c r="P12" s="402">
        <f>'A3'!R49+'A8'!R59+'A9 '!R49+'A10'!R73+'A14 '!R30+'A26 '!R29+'A30 '!R38+'A36'!R96</f>
        <v>310850</v>
      </c>
      <c r="Q12" s="402">
        <f>'A3'!S49+'A8'!S59+'A9 '!S49+'A10'!S73+'A14 '!S30+'A26 '!S29+'A30 '!S38+'A36'!S96</f>
        <v>0</v>
      </c>
      <c r="R12" s="402">
        <f>'A3'!T49+'A8'!T59+'A9 '!T49+'A10'!T73+'A14 '!T30+'A26 '!T29+'A30 '!T38+'A36'!T96</f>
        <v>0</v>
      </c>
    </row>
    <row r="13" spans="1:18" s="18" customFormat="1" x14ac:dyDescent="0.55000000000000004">
      <c r="A13" s="400">
        <v>9</v>
      </c>
      <c r="B13" s="401" t="s">
        <v>232</v>
      </c>
      <c r="C13" s="402">
        <f t="shared" si="0"/>
        <v>114400</v>
      </c>
      <c r="D13" s="402">
        <f>'A1 '!F37+'A1 '!F191+'A1 '!F238+'A30 '!F18</f>
        <v>100000</v>
      </c>
      <c r="E13" s="402">
        <f>'A1 '!G37+'A1 '!G191+'A1 '!G238+'A30 '!G18</f>
        <v>0</v>
      </c>
      <c r="F13" s="402">
        <f>'A1 '!H37+'A1 '!H191+'A1 '!H238+'A30 '!H18</f>
        <v>14400</v>
      </c>
      <c r="G13" s="402">
        <f>'A1 '!I37+'A1 '!I191+'A1 '!I238+'A30 '!I18</f>
        <v>0</v>
      </c>
      <c r="H13" s="402">
        <f>'A1 '!J37+'A1 '!J191+'A1 '!J238+'A30 '!J18</f>
        <v>14400</v>
      </c>
      <c r="I13" s="402">
        <f>'A1 '!K37+'A1 '!K191+'A1 '!K238+'A30 '!K18</f>
        <v>20750</v>
      </c>
      <c r="J13" s="402">
        <f>'A1 '!L37+'A1 '!L191+'A1 '!L238+'A30 '!L18</f>
        <v>40000</v>
      </c>
      <c r="K13" s="402">
        <f>'A1 '!M37+'A1 '!M191+'A1 '!M238+'A30 '!M18</f>
        <v>0</v>
      </c>
      <c r="L13" s="402">
        <f>'A1 '!N37+'A1 '!N191+'A1 '!N238+'A30 '!N18</f>
        <v>0</v>
      </c>
      <c r="M13" s="402">
        <f>'A1 '!O37+'A1 '!O191+'A1 '!O238+'A30 '!O18</f>
        <v>29750</v>
      </c>
      <c r="N13" s="402">
        <f>'A1 '!P37+'A1 '!P191+'A1 '!P238+'A30 '!P18</f>
        <v>0</v>
      </c>
      <c r="O13" s="402">
        <f>'A1 '!Q37+'A1 '!Q191+'A1 '!Q238+'A30 '!Q18</f>
        <v>4750</v>
      </c>
      <c r="P13" s="402">
        <f>'A1 '!R37+'A1 '!R191+'A1 '!R238+'A30 '!R18</f>
        <v>0</v>
      </c>
      <c r="Q13" s="402">
        <f>'A1 '!S37+'A1 '!S191+'A1 '!S238+'A30 '!S18</f>
        <v>4750</v>
      </c>
      <c r="R13" s="402">
        <f>'A1 '!T37+'A1 '!T191+'A1 '!T238+'A30 '!T18</f>
        <v>0</v>
      </c>
    </row>
    <row r="14" spans="1:18" s="18" customFormat="1" x14ac:dyDescent="0.55000000000000004">
      <c r="A14" s="400">
        <v>10</v>
      </c>
      <c r="B14" s="401" t="s">
        <v>234</v>
      </c>
      <c r="C14" s="402">
        <f t="shared" si="0"/>
        <v>425245</v>
      </c>
      <c r="D14" s="402">
        <f>'A32'!F34+'A33'!F36+'A34'!F27</f>
        <v>425245</v>
      </c>
      <c r="E14" s="402">
        <f>'A32'!G34+'A33'!G36+'A34'!G27</f>
        <v>0</v>
      </c>
      <c r="F14" s="402">
        <f>'A32'!H34+'A33'!H36+'A34'!H27</f>
        <v>0</v>
      </c>
      <c r="G14" s="402">
        <f>'A32'!I34+'A33'!I36+'A34'!I27</f>
        <v>875</v>
      </c>
      <c r="H14" s="402">
        <f>'A32'!J34+'A33'!J36+'A34'!J27</f>
        <v>14505</v>
      </c>
      <c r="I14" s="402">
        <f>'A32'!K34+'A33'!K36+'A34'!K27</f>
        <v>875</v>
      </c>
      <c r="J14" s="402">
        <f>'A32'!L34+'A33'!L36+'A34'!L27</f>
        <v>216575</v>
      </c>
      <c r="K14" s="402">
        <f>'A32'!M34+'A33'!M36+'A34'!M27</f>
        <v>14505</v>
      </c>
      <c r="L14" s="402">
        <f>'A32'!N34+'A33'!N36+'A34'!N27</f>
        <v>3045</v>
      </c>
      <c r="M14" s="402">
        <f>'A32'!O34+'A33'!O36+'A34'!O27</f>
        <v>61960</v>
      </c>
      <c r="N14" s="402">
        <f>'A32'!P34+'A33'!P36+'A34'!P27</f>
        <v>30105</v>
      </c>
      <c r="O14" s="402">
        <f>'A32'!Q34+'A33'!Q36+'A34'!Q27</f>
        <v>24375</v>
      </c>
      <c r="P14" s="402">
        <f>'A32'!R34+'A33'!R36+'A34'!R27</f>
        <v>875</v>
      </c>
      <c r="Q14" s="402">
        <f>'A32'!S34+'A33'!S36+'A34'!S27</f>
        <v>3045</v>
      </c>
      <c r="R14" s="402">
        <f>'A32'!T34+'A33'!T36+'A34'!T27</f>
        <v>54505</v>
      </c>
    </row>
    <row r="15" spans="1:18" s="18" customFormat="1" x14ac:dyDescent="0.55000000000000004">
      <c r="A15" s="400">
        <v>11</v>
      </c>
      <c r="B15" s="401" t="s">
        <v>243</v>
      </c>
      <c r="C15" s="402">
        <f t="shared" si="0"/>
        <v>249535</v>
      </c>
      <c r="D15" s="402">
        <f>'A5'!F45+'A5'!F59+'A7'!F96</f>
        <v>249535</v>
      </c>
      <c r="E15" s="402">
        <f>'A5'!G45+'A5'!G59+'A7'!G96</f>
        <v>0</v>
      </c>
      <c r="F15" s="402">
        <f>'A5'!H45+'A5'!H59+'A7'!H96</f>
        <v>0</v>
      </c>
      <c r="G15" s="402">
        <f>'A5'!I45+'A5'!I59+'A7'!I96</f>
        <v>0</v>
      </c>
      <c r="H15" s="402">
        <f>'A5'!J45+'A5'!J59+'A7'!J96</f>
        <v>0</v>
      </c>
      <c r="I15" s="402">
        <f>'A5'!K45+'A5'!K59+'A7'!K96</f>
        <v>27960</v>
      </c>
      <c r="J15" s="402">
        <f>'A5'!L45+'A5'!L59+'A7'!L96</f>
        <v>0</v>
      </c>
      <c r="K15" s="402">
        <f>'A5'!M45+'A5'!M59+'A7'!M96</f>
        <v>69800</v>
      </c>
      <c r="L15" s="402">
        <f>'A5'!N45+'A5'!N59+'A7'!N96</f>
        <v>0</v>
      </c>
      <c r="M15" s="402">
        <f>'A5'!O45+'A5'!O59+'A7'!O96</f>
        <v>10350</v>
      </c>
      <c r="N15" s="402">
        <f>'A5'!P45+'A5'!P59+'A7'!P96</f>
        <v>38600</v>
      </c>
      <c r="O15" s="402">
        <f>'A5'!Q45+'A5'!Q59+'A7'!Q96</f>
        <v>76875</v>
      </c>
      <c r="P15" s="402">
        <f>'A5'!R45+'A5'!R59+'A7'!R96</f>
        <v>15600</v>
      </c>
      <c r="Q15" s="402">
        <f>'A5'!S45+'A5'!S59+'A7'!S96</f>
        <v>10350</v>
      </c>
      <c r="R15" s="402">
        <f>'A5'!T45+'A5'!T59+'A7'!T96</f>
        <v>0</v>
      </c>
    </row>
    <row r="16" spans="1:18" s="100" customFormat="1" x14ac:dyDescent="0.55000000000000004">
      <c r="A16" s="85">
        <v>12</v>
      </c>
      <c r="B16" s="94" t="s">
        <v>233</v>
      </c>
      <c r="C16" s="402">
        <f t="shared" si="0"/>
        <v>2016200</v>
      </c>
      <c r="D16" s="95">
        <f>'A5'!F80+'A11'!F38+'A18'!F41+'A21'!F25+'A22 '!F27+'A23 '!F25+'A25 '!F47+'A29 '!F45</f>
        <v>447000</v>
      </c>
      <c r="E16" s="95">
        <f>'A5'!G80+'A11'!G38+'A18'!G41+'A21'!G25+'A22 '!G27+'A23 '!G25+'A25 '!G47+'A29 '!G45</f>
        <v>0</v>
      </c>
      <c r="F16" s="95">
        <f>'A5'!H80+'A11'!H38+'A18'!H41+'A21'!H25+'A22 '!H27+'A23 '!H25+'A25 '!H47+'A29 '!H45</f>
        <v>1569200</v>
      </c>
      <c r="G16" s="95">
        <f>'A5'!I80+'A11'!I38+'A18'!I41+'A21'!I25+'A22 '!I27+'A23 '!I25+'A25 '!I47+'A29 '!I45</f>
        <v>22500</v>
      </c>
      <c r="H16" s="95">
        <f>'A5'!J80+'A11'!J38+'A18'!J41+'A21'!J25+'A22 '!J27+'A23 '!J25+'A25 '!J47+'A29 '!J45</f>
        <v>110750</v>
      </c>
      <c r="I16" s="95">
        <f>'A5'!K80+'A11'!K38+'A18'!K41+'A21'!K25+'A22 '!K27+'A23 '!K25+'A25 '!K47+'A29 '!K45</f>
        <v>247050</v>
      </c>
      <c r="J16" s="95">
        <f>'A5'!L80+'A11'!L38+'A18'!L41+'A21'!L25+'A22 '!L27+'A23 '!L25+'A25 '!L47+'A29 '!L45</f>
        <v>229550</v>
      </c>
      <c r="K16" s="95">
        <f>'A5'!M80+'A11'!M38+'A18'!M41+'A21'!M25+'A22 '!M27+'A23 '!M25+'A25 '!M47+'A29 '!M45</f>
        <v>455800</v>
      </c>
      <c r="L16" s="95">
        <f>'A5'!N80+'A11'!N38+'A18'!N41+'A21'!N25+'A22 '!N27+'A23 '!N25+'A25 '!N47+'A29 '!N45</f>
        <v>260850</v>
      </c>
      <c r="M16" s="95">
        <f>'A5'!O80+'A11'!O38+'A18'!O41+'A21'!O25+'A22 '!O27+'A23 '!O25+'A25 '!O47+'A29 '!O45</f>
        <v>212050</v>
      </c>
      <c r="N16" s="95">
        <f>'A5'!P80+'A11'!P38+'A18'!P41+'A21'!P25+'A22 '!P27+'A23 '!P25+'A25 '!P47+'A29 '!P45</f>
        <v>118250</v>
      </c>
      <c r="O16" s="95">
        <f>'A5'!Q80+'A11'!Q38+'A18'!Q41+'A21'!Q25+'A22 '!Q27+'A23 '!Q25+'A25 '!Q47+'A29 '!Q45</f>
        <v>47250</v>
      </c>
      <c r="P16" s="95">
        <f>'A5'!R80+'A11'!R38+'A18'!R41+'A21'!R25+'A22 '!R27+'A23 '!R25+'A25 '!R47+'A29 '!R45</f>
        <v>126450</v>
      </c>
      <c r="Q16" s="95">
        <f>'A5'!S80+'A11'!S38+'A18'!S41+'A21'!S25+'A22 '!S27+'A23 '!S25+'A25 '!S47+'A29 '!S45</f>
        <v>26450</v>
      </c>
      <c r="R16" s="95">
        <f>'A5'!T80+'A11'!T38+'A18'!T41+'A21'!T25+'A22 '!T27+'A23 '!T25+'A25 '!T47+'A29 '!T45</f>
        <v>159250</v>
      </c>
    </row>
    <row r="17" spans="1:18" s="18" customFormat="1" x14ac:dyDescent="0.55000000000000004">
      <c r="A17" s="400">
        <v>13</v>
      </c>
      <c r="B17" s="401" t="s">
        <v>235</v>
      </c>
      <c r="C17" s="427">
        <f t="shared" si="0"/>
        <v>569500</v>
      </c>
      <c r="D17" s="402">
        <f>'A17 '!F32+'A31 '!F29</f>
        <v>181900</v>
      </c>
      <c r="E17" s="402">
        <f>'A17 '!G32+'A31 '!G29</f>
        <v>167600</v>
      </c>
      <c r="F17" s="402">
        <f>'A17 '!H32+'A31 '!H29</f>
        <v>220000</v>
      </c>
      <c r="G17" s="402">
        <f>'A17 '!I32+'A31 '!I29</f>
        <v>20000</v>
      </c>
      <c r="H17" s="402">
        <f>'A17 '!J32+'A31 '!J29</f>
        <v>0</v>
      </c>
      <c r="I17" s="402">
        <f>'A17 '!K32+'A31 '!K29</f>
        <v>0</v>
      </c>
      <c r="J17" s="402">
        <f>'A17 '!L32+'A31 '!L29</f>
        <v>0</v>
      </c>
      <c r="K17" s="402">
        <f>'A17 '!M32+'A31 '!M29</f>
        <v>150000</v>
      </c>
      <c r="L17" s="402">
        <f>'A17 '!N32+'A31 '!N29</f>
        <v>0</v>
      </c>
      <c r="M17" s="402">
        <f>'A17 '!O32+'A31 '!O29</f>
        <v>5700</v>
      </c>
      <c r="N17" s="402">
        <f>'A17 '!P32+'A31 '!P29</f>
        <v>85100</v>
      </c>
      <c r="O17" s="402">
        <f>'A17 '!Q32+'A31 '!Q29</f>
        <v>297300</v>
      </c>
      <c r="P17" s="402">
        <f>'A17 '!R32+'A31 '!R29</f>
        <v>0</v>
      </c>
      <c r="Q17" s="402">
        <f>'A17 '!S32+'A31 '!S29</f>
        <v>0</v>
      </c>
      <c r="R17" s="402">
        <f>'A17 '!T32+'A31 '!T29</f>
        <v>11400</v>
      </c>
    </row>
    <row r="18" spans="1:18" x14ac:dyDescent="0.55000000000000004">
      <c r="A18" s="97"/>
      <c r="B18" s="75" t="s">
        <v>399</v>
      </c>
      <c r="C18" s="98">
        <f>SUM(C5:C17)</f>
        <v>10713364.039999999</v>
      </c>
      <c r="D18" s="98">
        <f t="shared" ref="D18:R18" si="1">SUM(D5:D17)</f>
        <v>5326485</v>
      </c>
      <c r="E18" s="98">
        <f t="shared" si="1"/>
        <v>468200</v>
      </c>
      <c r="F18" s="98">
        <f t="shared" si="1"/>
        <v>4918679.04</v>
      </c>
      <c r="G18" s="98">
        <f t="shared" si="1"/>
        <v>105945</v>
      </c>
      <c r="H18" s="98">
        <f t="shared" si="1"/>
        <v>968436.4</v>
      </c>
      <c r="I18" s="98">
        <f t="shared" si="1"/>
        <v>1491449.6400000001</v>
      </c>
      <c r="J18" s="98">
        <f t="shared" si="1"/>
        <v>2221285</v>
      </c>
      <c r="K18" s="98">
        <f t="shared" si="1"/>
        <v>1399908</v>
      </c>
      <c r="L18" s="98">
        <f t="shared" si="1"/>
        <v>594650</v>
      </c>
      <c r="M18" s="98">
        <f t="shared" si="1"/>
        <v>511840</v>
      </c>
      <c r="N18" s="98">
        <f t="shared" si="1"/>
        <v>1011105</v>
      </c>
      <c r="O18" s="98">
        <f t="shared" si="1"/>
        <v>640355</v>
      </c>
      <c r="P18" s="98">
        <f t="shared" si="1"/>
        <v>948345</v>
      </c>
      <c r="Q18" s="98">
        <f t="shared" si="1"/>
        <v>566660</v>
      </c>
      <c r="R18" s="98">
        <f t="shared" si="1"/>
        <v>253385</v>
      </c>
    </row>
    <row r="19" spans="1:18" x14ac:dyDescent="0.55000000000000004">
      <c r="A19" s="85">
        <v>14</v>
      </c>
      <c r="B19" s="94" t="s">
        <v>237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  <row r="20" spans="1:18" x14ac:dyDescent="0.55000000000000004">
      <c r="A20" s="85"/>
      <c r="B20" s="94" t="s">
        <v>238</v>
      </c>
      <c r="C20" s="95">
        <f>D20+E20+F20</f>
        <v>5446400</v>
      </c>
      <c r="D20" s="95">
        <f>'A43'!F33</f>
        <v>5336400</v>
      </c>
      <c r="E20" s="95">
        <f>'A43'!G33</f>
        <v>0</v>
      </c>
      <c r="F20" s="95">
        <f>'A43'!H33</f>
        <v>110000</v>
      </c>
      <c r="G20" s="95">
        <f>'A43'!I33</f>
        <v>312200</v>
      </c>
      <c r="H20" s="95">
        <f>'A43'!J33</f>
        <v>302200</v>
      </c>
      <c r="I20" s="95">
        <f>'A43'!K33</f>
        <v>471200</v>
      </c>
      <c r="J20" s="95">
        <f>'A43'!L33</f>
        <v>367200</v>
      </c>
      <c r="K20" s="95">
        <f>'A43'!M33</f>
        <v>407200</v>
      </c>
      <c r="L20" s="95">
        <f>'A43'!N33</f>
        <v>632200</v>
      </c>
      <c r="M20" s="95">
        <f>'A43'!O33</f>
        <v>407200</v>
      </c>
      <c r="N20" s="95">
        <f>'A43'!P33</f>
        <v>417200</v>
      </c>
      <c r="O20" s="95">
        <f>'A43'!Q33</f>
        <v>648200</v>
      </c>
      <c r="P20" s="95">
        <f>'A43'!R33</f>
        <v>427200</v>
      </c>
      <c r="Q20" s="95">
        <f>'A43'!S33</f>
        <v>472200</v>
      </c>
      <c r="R20" s="95">
        <f>'A43'!T33</f>
        <v>582200</v>
      </c>
    </row>
    <row r="21" spans="1:18" x14ac:dyDescent="0.55000000000000004">
      <c r="A21" s="85"/>
      <c r="B21" s="94" t="s">
        <v>239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</row>
    <row r="22" spans="1:18" x14ac:dyDescent="0.55000000000000004">
      <c r="A22" s="85">
        <v>15</v>
      </c>
      <c r="B22" s="94" t="s">
        <v>240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spans="1:18" x14ac:dyDescent="0.55000000000000004">
      <c r="A23" s="97"/>
      <c r="B23" s="75" t="s">
        <v>241</v>
      </c>
      <c r="C23" s="98">
        <f>SUM(C18:C22)</f>
        <v>16159764.039999999</v>
      </c>
      <c r="D23" s="98">
        <f t="shared" ref="D23:R23" si="2">SUM(D18:D22)</f>
        <v>10662885</v>
      </c>
      <c r="E23" s="98">
        <f t="shared" si="2"/>
        <v>468200</v>
      </c>
      <c r="F23" s="98">
        <f t="shared" si="2"/>
        <v>5028679.04</v>
      </c>
      <c r="G23" s="98">
        <f t="shared" si="2"/>
        <v>418145</v>
      </c>
      <c r="H23" s="98">
        <f t="shared" si="2"/>
        <v>1270636.3999999999</v>
      </c>
      <c r="I23" s="98">
        <f t="shared" si="2"/>
        <v>1962649.6400000001</v>
      </c>
      <c r="J23" s="98">
        <f t="shared" si="2"/>
        <v>2588485</v>
      </c>
      <c r="K23" s="98">
        <f t="shared" si="2"/>
        <v>1807108</v>
      </c>
      <c r="L23" s="98">
        <f t="shared" si="2"/>
        <v>1226850</v>
      </c>
      <c r="M23" s="98">
        <f t="shared" si="2"/>
        <v>919040</v>
      </c>
      <c r="N23" s="98">
        <f t="shared" si="2"/>
        <v>1428305</v>
      </c>
      <c r="O23" s="98">
        <f t="shared" si="2"/>
        <v>1288555</v>
      </c>
      <c r="P23" s="98">
        <f t="shared" si="2"/>
        <v>1375545</v>
      </c>
      <c r="Q23" s="1135">
        <f t="shared" si="2"/>
        <v>1038860</v>
      </c>
      <c r="R23" s="98">
        <f t="shared" si="2"/>
        <v>835585</v>
      </c>
    </row>
    <row r="27" spans="1:18" x14ac:dyDescent="0.55000000000000004">
      <c r="C27" s="409"/>
    </row>
  </sheetData>
  <mergeCells count="5">
    <mergeCell ref="G3:I3"/>
    <mergeCell ref="J3:L3"/>
    <mergeCell ref="M3:O3"/>
    <mergeCell ref="P3:R3"/>
    <mergeCell ref="A1:R1"/>
  </mergeCells>
  <pageMargins left="0.31496062992125984" right="0.11811023622047245" top="0.74803149606299213" bottom="0.74803149606299213" header="0.31496062992125984" footer="0.31496062992125984"/>
  <pageSetup paperSize="5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26"/>
  <sheetViews>
    <sheetView topLeftCell="A13" zoomScale="64" zoomScaleNormal="64" workbookViewId="0">
      <selection activeCell="K11" sqref="K11"/>
    </sheetView>
  </sheetViews>
  <sheetFormatPr defaultRowHeight="24" x14ac:dyDescent="0.55000000000000004"/>
  <cols>
    <col min="1" max="1" width="6.5703125" style="1" customWidth="1"/>
    <col min="2" max="2" width="30.42578125" style="1" customWidth="1"/>
    <col min="3" max="3" width="15.42578125" style="1" customWidth="1"/>
    <col min="4" max="4" width="15.28515625" style="1" customWidth="1"/>
    <col min="5" max="6" width="14" style="1" customWidth="1"/>
    <col min="7" max="7" width="12.28515625" style="1" customWidth="1"/>
    <col min="8" max="9" width="14.28515625" style="1" customWidth="1"/>
    <col min="10" max="10" width="14.85546875" style="1" customWidth="1"/>
    <col min="11" max="11" width="14" style="1" customWidth="1"/>
    <col min="12" max="13" width="14.140625" style="1" customWidth="1"/>
    <col min="14" max="15" width="14" style="1" customWidth="1"/>
    <col min="16" max="16" width="14.28515625" style="1" customWidth="1"/>
    <col min="17" max="17" width="14.5703125" style="1" customWidth="1"/>
    <col min="18" max="18" width="13.85546875" style="1" customWidth="1"/>
    <col min="19" max="19" width="12.28515625" style="1" customWidth="1"/>
    <col min="20" max="20" width="14.140625" style="1" customWidth="1"/>
    <col min="21" max="21" width="15.42578125" style="1" customWidth="1"/>
    <col min="22" max="16384" width="9.140625" style="1"/>
  </cols>
  <sheetData>
    <row r="1" spans="1:21" ht="33.75" customHeight="1" x14ac:dyDescent="0.65">
      <c r="A1" s="1713" t="s">
        <v>398</v>
      </c>
      <c r="B1" s="1713"/>
      <c r="C1" s="1713"/>
      <c r="D1" s="1713"/>
      <c r="E1" s="1713"/>
      <c r="F1" s="1713"/>
      <c r="G1" s="1713"/>
      <c r="H1" s="1713"/>
      <c r="I1" s="1713"/>
      <c r="J1" s="1713"/>
      <c r="K1" s="1713"/>
      <c r="L1" s="1713"/>
      <c r="M1" s="1713"/>
      <c r="N1" s="1713"/>
      <c r="O1" s="1713"/>
      <c r="P1" s="1713"/>
      <c r="Q1" s="1713"/>
      <c r="R1" s="1713"/>
      <c r="S1" s="1713"/>
    </row>
    <row r="3" spans="1:21" x14ac:dyDescent="0.55000000000000004">
      <c r="A3" s="78"/>
      <c r="B3" s="70" t="s">
        <v>244</v>
      </c>
      <c r="C3" s="60" t="s">
        <v>5</v>
      </c>
      <c r="D3" s="374" t="s">
        <v>204</v>
      </c>
      <c r="E3" s="374" t="s">
        <v>205</v>
      </c>
      <c r="F3" s="374" t="s">
        <v>206</v>
      </c>
      <c r="G3" s="1742" t="s">
        <v>207</v>
      </c>
      <c r="H3" s="1743"/>
      <c r="I3" s="1744"/>
      <c r="J3" s="1742" t="s">
        <v>208</v>
      </c>
      <c r="K3" s="1743"/>
      <c r="L3" s="1743"/>
      <c r="M3" s="407" t="s">
        <v>5</v>
      </c>
      <c r="N3" s="1743" t="s">
        <v>209</v>
      </c>
      <c r="O3" s="1743"/>
      <c r="P3" s="1744"/>
      <c r="Q3" s="1742" t="s">
        <v>210</v>
      </c>
      <c r="R3" s="1743"/>
      <c r="S3" s="1744"/>
      <c r="T3" s="407" t="s">
        <v>5</v>
      </c>
    </row>
    <row r="4" spans="1:21" x14ac:dyDescent="0.55000000000000004">
      <c r="A4" s="88"/>
      <c r="B4" s="91"/>
      <c r="C4" s="71"/>
      <c r="D4" s="375" t="s">
        <v>6</v>
      </c>
      <c r="E4" s="375" t="s">
        <v>6</v>
      </c>
      <c r="F4" s="375" t="s">
        <v>6</v>
      </c>
      <c r="G4" s="376" t="s">
        <v>211</v>
      </c>
      <c r="H4" s="376" t="s">
        <v>212</v>
      </c>
      <c r="I4" s="376" t="s">
        <v>213</v>
      </c>
      <c r="J4" s="376" t="s">
        <v>214</v>
      </c>
      <c r="K4" s="376" t="s">
        <v>215</v>
      </c>
      <c r="L4" s="405" t="s">
        <v>216</v>
      </c>
      <c r="M4" s="408" t="s">
        <v>326</v>
      </c>
      <c r="N4" s="406" t="s">
        <v>217</v>
      </c>
      <c r="O4" s="376" t="s">
        <v>218</v>
      </c>
      <c r="P4" s="376" t="s">
        <v>219</v>
      </c>
      <c r="Q4" s="376" t="s">
        <v>220</v>
      </c>
      <c r="R4" s="376" t="s">
        <v>221</v>
      </c>
      <c r="S4" s="376" t="s">
        <v>222</v>
      </c>
      <c r="T4" s="408" t="s">
        <v>327</v>
      </c>
    </row>
    <row r="5" spans="1:21" s="18" customFormat="1" x14ac:dyDescent="0.55000000000000004">
      <c r="A5" s="400">
        <v>1</v>
      </c>
      <c r="B5" s="401" t="s">
        <v>227</v>
      </c>
      <c r="C5" s="404">
        <f>D5+E5+F5</f>
        <v>291760</v>
      </c>
      <c r="D5" s="404">
        <f>กลุ่มงานแยกรายเดือน!D5</f>
        <v>268960</v>
      </c>
      <c r="E5" s="404">
        <f>กลุ่มงานแยกรายเดือน!E5</f>
        <v>0</v>
      </c>
      <c r="F5" s="404">
        <f>กลุ่มงานแยกรายเดือน!F5</f>
        <v>22800</v>
      </c>
      <c r="G5" s="404">
        <f>กลุ่มงานแยกรายเดือน!G5</f>
        <v>12170</v>
      </c>
      <c r="H5" s="404">
        <f>กลุ่มงานแยกรายเดือน!H5</f>
        <v>30270</v>
      </c>
      <c r="I5" s="404">
        <f>กลุ่มงานแยกรายเดือน!I5</f>
        <v>51210</v>
      </c>
      <c r="J5" s="404">
        <f>กลุ่มงานแยกรายเดือน!J5</f>
        <v>28070</v>
      </c>
      <c r="K5" s="404">
        <f>กลุ่มงานแยกรายเดือน!K5</f>
        <v>23570</v>
      </c>
      <c r="L5" s="404">
        <f>กลุ่มงานแยกรายเดือน!L5</f>
        <v>16210</v>
      </c>
      <c r="M5" s="404">
        <f>SUM(G5:L5)</f>
        <v>161500</v>
      </c>
      <c r="N5" s="404">
        <f>กลุ่มงานแยกรายเดือน!M5</f>
        <v>47930</v>
      </c>
      <c r="O5" s="404">
        <f>กลุ่มงานแยกรายเดือน!N5</f>
        <v>15970</v>
      </c>
      <c r="P5" s="404">
        <f>กลุ่มงานแยกรายเดือน!O5</f>
        <v>14810</v>
      </c>
      <c r="Q5" s="404">
        <f>กลุ่มงานแยกรายเดือน!P5</f>
        <v>15270</v>
      </c>
      <c r="R5" s="404">
        <f>กลุ่มงานแยกรายเดือน!Q5</f>
        <v>21470</v>
      </c>
      <c r="S5" s="404">
        <f>กลุ่มงานแยกรายเดือน!R5</f>
        <v>14810</v>
      </c>
      <c r="T5" s="402">
        <f>SUM(N5:S5)</f>
        <v>130260</v>
      </c>
      <c r="U5" s="1482">
        <f>M5+T5</f>
        <v>291760</v>
      </c>
    </row>
    <row r="6" spans="1:21" s="18" customFormat="1" x14ac:dyDescent="0.55000000000000004">
      <c r="A6" s="400">
        <v>2</v>
      </c>
      <c r="B6" s="401" t="s">
        <v>182</v>
      </c>
      <c r="C6" s="402">
        <f t="shared" ref="C6:C17" si="0">D6+E6+F6</f>
        <v>2031900</v>
      </c>
      <c r="D6" s="402">
        <f>กลุ่มงานแยกรายเดือน!D6</f>
        <v>1584700</v>
      </c>
      <c r="E6" s="402">
        <f>กลุ่มงานแยกรายเดือน!E6</f>
        <v>0</v>
      </c>
      <c r="F6" s="402">
        <f>กลุ่มงานแยกรายเดือน!F6</f>
        <v>447200</v>
      </c>
      <c r="G6" s="402">
        <f>กลุ่มงานแยกรายเดือน!G6</f>
        <v>0</v>
      </c>
      <c r="H6" s="402">
        <f>กลุ่มงานแยกรายเดือน!H6</f>
        <v>0</v>
      </c>
      <c r="I6" s="402">
        <f>กลุ่มงานแยกรายเดือน!I6</f>
        <v>105600</v>
      </c>
      <c r="J6" s="402">
        <f>กลุ่มงานแยกรายเดือน!J6</f>
        <v>77200</v>
      </c>
      <c r="K6" s="402">
        <f>กลุ่มงานแยกรายเดือน!K6</f>
        <v>400000</v>
      </c>
      <c r="L6" s="402">
        <f>กลุ่มงานแยกรายเดือน!L6</f>
        <v>72200</v>
      </c>
      <c r="M6" s="402">
        <f t="shared" ref="M6:M17" si="1">SUM(G6:L6)</f>
        <v>655000</v>
      </c>
      <c r="N6" s="402">
        <f>กลุ่มงานแยกรายเดือน!M6</f>
        <v>0</v>
      </c>
      <c r="O6" s="402">
        <f>กลุ่มงานแยกรายเดือน!N6</f>
        <v>479900</v>
      </c>
      <c r="P6" s="402">
        <f>กลุ่มงานแยกรายเดือน!O6</f>
        <v>15000</v>
      </c>
      <c r="Q6" s="402">
        <f>กลุ่มงานแยกรายเดือน!P6</f>
        <v>430600</v>
      </c>
      <c r="R6" s="402">
        <f>กลุ่มงานแยกรายเดือน!Q6</f>
        <v>451400</v>
      </c>
      <c r="S6" s="402">
        <f>กลุ่มงานแยกรายเดือน!R6</f>
        <v>0</v>
      </c>
      <c r="T6" s="402">
        <f t="shared" ref="T6:T17" si="2">SUM(N6:S6)</f>
        <v>1376900</v>
      </c>
      <c r="U6" s="1482">
        <f t="shared" ref="U6:U17" si="3">M6+T6</f>
        <v>2031900</v>
      </c>
    </row>
    <row r="7" spans="1:21" s="18" customFormat="1" x14ac:dyDescent="0.55000000000000004">
      <c r="A7" s="400">
        <v>3</v>
      </c>
      <c r="B7" s="401" t="s">
        <v>230</v>
      </c>
      <c r="C7" s="402">
        <f t="shared" si="0"/>
        <v>700475</v>
      </c>
      <c r="D7" s="402">
        <f>กลุ่มงานแยกรายเดือน!D7</f>
        <v>658475</v>
      </c>
      <c r="E7" s="402">
        <f>กลุ่มงานแยกรายเดือน!E7</f>
        <v>42000</v>
      </c>
      <c r="F7" s="402">
        <f>กลุ่มงานแยกรายเดือน!F7</f>
        <v>0</v>
      </c>
      <c r="G7" s="402">
        <f>กลุ่มงานแยกรายเดือน!G7</f>
        <v>0</v>
      </c>
      <c r="H7" s="402">
        <f>กลุ่มงานแยกรายเดือน!H7</f>
        <v>27900</v>
      </c>
      <c r="I7" s="402">
        <f>กลุ่มงานแยกรายเดือน!I7</f>
        <v>205000</v>
      </c>
      <c r="J7" s="402">
        <f>กลุ่มงานแยกรายเดือน!J7</f>
        <v>311825</v>
      </c>
      <c r="K7" s="402">
        <f>กลุ่มงานแยกรายเดือน!K7</f>
        <v>36350</v>
      </c>
      <c r="L7" s="402">
        <f>กลุ่มงานแยกรายเดือน!L7</f>
        <v>51400</v>
      </c>
      <c r="M7" s="402">
        <f t="shared" si="1"/>
        <v>632475</v>
      </c>
      <c r="N7" s="402">
        <f>กลุ่มงานแยกรายเดือน!M7</f>
        <v>0</v>
      </c>
      <c r="O7" s="402">
        <f>กลุ่มงานแยกรายเดือน!N7</f>
        <v>2100</v>
      </c>
      <c r="P7" s="402">
        <f>กลุ่มงานแยกรายเดือน!O7</f>
        <v>34000</v>
      </c>
      <c r="Q7" s="402">
        <f>กลุ่มงานแยกรายเดือน!P7</f>
        <v>0</v>
      </c>
      <c r="R7" s="402">
        <f>กลุ่มงานแยกรายเดือน!Q7</f>
        <v>31900</v>
      </c>
      <c r="S7" s="402">
        <f>กลุ่มงานแยกรายเดือน!R7</f>
        <v>0</v>
      </c>
      <c r="T7" s="402">
        <f t="shared" si="2"/>
        <v>68000</v>
      </c>
      <c r="U7" s="1482">
        <f t="shared" si="3"/>
        <v>700475</v>
      </c>
    </row>
    <row r="8" spans="1:21" s="18" customFormat="1" x14ac:dyDescent="0.55000000000000004">
      <c r="A8" s="400">
        <v>4</v>
      </c>
      <c r="B8" s="401" t="s">
        <v>231</v>
      </c>
      <c r="C8" s="402">
        <f t="shared" si="0"/>
        <v>818981.04</v>
      </c>
      <c r="D8" s="402">
        <f>กลุ่มงานแยกรายเดือน!D8</f>
        <v>435200</v>
      </c>
      <c r="E8" s="402">
        <f>กลุ่มงานแยกรายเดือน!E8</f>
        <v>0</v>
      </c>
      <c r="F8" s="402">
        <f>กลุ่มงานแยกรายเดือน!F8</f>
        <v>383781.04000000004</v>
      </c>
      <c r="G8" s="402">
        <f>กลุ่มงานแยกรายเดือน!G8</f>
        <v>50400</v>
      </c>
      <c r="H8" s="402">
        <f>กลุ่มงานแยกรายเดือน!H8</f>
        <v>106561.4</v>
      </c>
      <c r="I8" s="402">
        <f>กลุ่มงานแยกรายเดือน!I8</f>
        <v>275519.64</v>
      </c>
      <c r="J8" s="402">
        <f>กลุ่มงานแยกรายเดือน!J8</f>
        <v>130000</v>
      </c>
      <c r="K8" s="402">
        <f>กลุ่มงานแยกรายเดือน!K8</f>
        <v>87500</v>
      </c>
      <c r="L8" s="402">
        <f>กลุ่มงานแยกรายเดือน!L8</f>
        <v>22000</v>
      </c>
      <c r="M8" s="402">
        <f t="shared" si="1"/>
        <v>671981.04</v>
      </c>
      <c r="N8" s="402">
        <f>กลุ่มงานแยกรายเดือน!M8</f>
        <v>85000</v>
      </c>
      <c r="O8" s="402">
        <f>กลุ่มงานแยกรายเดือน!N8</f>
        <v>10000</v>
      </c>
      <c r="P8" s="402">
        <f>กลุ่มงานแยกรายเดือน!O8</f>
        <v>10000</v>
      </c>
      <c r="Q8" s="402">
        <f>กลุ่มงานแยกรายเดือน!P8</f>
        <v>22000</v>
      </c>
      <c r="R8" s="402">
        <f>กลุ่มงานแยกรายเดือน!Q8</f>
        <v>10000</v>
      </c>
      <c r="S8" s="402">
        <f>กลุ่มงานแยกรายเดือน!R8</f>
        <v>10000</v>
      </c>
      <c r="T8" s="402">
        <f t="shared" si="2"/>
        <v>147000</v>
      </c>
      <c r="U8" s="1482">
        <f t="shared" si="3"/>
        <v>818981.04</v>
      </c>
    </row>
    <row r="9" spans="1:21" s="18" customFormat="1" x14ac:dyDescent="0.55000000000000004">
      <c r="A9" s="400">
        <v>5</v>
      </c>
      <c r="B9" s="401" t="s">
        <v>224</v>
      </c>
      <c r="C9" s="402">
        <f t="shared" si="0"/>
        <v>82625</v>
      </c>
      <c r="D9" s="402">
        <f>กลุ่มงานแยกรายเดือน!D9</f>
        <v>82625</v>
      </c>
      <c r="E9" s="402">
        <f>กลุ่มงานแยกรายเดือน!E9</f>
        <v>0</v>
      </c>
      <c r="F9" s="402">
        <f>กลุ่มงานแยกรายเดือน!F9</f>
        <v>0</v>
      </c>
      <c r="G9" s="402">
        <f>กลุ่มงานแยกรายเดือน!G9</f>
        <v>0</v>
      </c>
      <c r="H9" s="402">
        <f>กลุ่มงานแยกรายเดือน!H9</f>
        <v>31200</v>
      </c>
      <c r="I9" s="402">
        <f>กลุ่มงานแยกรายเดือน!I9</f>
        <v>7600</v>
      </c>
      <c r="J9" s="402">
        <f>กลุ่มงานแยกรายเดือน!J9</f>
        <v>0</v>
      </c>
      <c r="K9" s="402">
        <f>กลุ่มงานแยกรายเดือน!K9</f>
        <v>3375</v>
      </c>
      <c r="L9" s="402">
        <f>กลุ่มงานแยกรายเดือน!L9</f>
        <v>30000</v>
      </c>
      <c r="M9" s="402">
        <f t="shared" si="1"/>
        <v>72175</v>
      </c>
      <c r="N9" s="402">
        <f>กลุ่มงานแยกรายเดือน!M9</f>
        <v>0</v>
      </c>
      <c r="O9" s="402">
        <f>กลุ่มงานแยกรายเดือน!N9</f>
        <v>0</v>
      </c>
      <c r="P9" s="402">
        <f>กลุ่มงานแยกรายเดือน!O9</f>
        <v>7600</v>
      </c>
      <c r="Q9" s="402">
        <f>กลุ่มงานแยกรายเดือน!P9</f>
        <v>2850</v>
      </c>
      <c r="R9" s="402">
        <f>กลุ่มงานแยกรายเดือน!Q9</f>
        <v>0</v>
      </c>
      <c r="S9" s="402">
        <f>กลุ่มงานแยกรายเดือน!R9</f>
        <v>0</v>
      </c>
      <c r="T9" s="402">
        <f t="shared" si="2"/>
        <v>10450</v>
      </c>
      <c r="U9" s="1482">
        <f t="shared" si="3"/>
        <v>82625</v>
      </c>
    </row>
    <row r="10" spans="1:21" s="18" customFormat="1" x14ac:dyDescent="0.55000000000000004">
      <c r="A10" s="400">
        <v>6</v>
      </c>
      <c r="B10" s="401" t="s">
        <v>242</v>
      </c>
      <c r="C10" s="402">
        <f t="shared" si="0"/>
        <v>523520</v>
      </c>
      <c r="D10" s="402">
        <f>กลุ่มงานแยกรายเดือน!D10</f>
        <v>481720</v>
      </c>
      <c r="E10" s="402">
        <f>กลุ่มงานแยกรายเดือน!E10</f>
        <v>41800</v>
      </c>
      <c r="F10" s="402">
        <f>กลุ่มงานแยกรายเดือน!F10</f>
        <v>0</v>
      </c>
      <c r="G10" s="402">
        <f>กลุ่มงานแยกรายเดือน!G10</f>
        <v>0</v>
      </c>
      <c r="H10" s="402">
        <f>กลุ่มงานแยกรายเดือน!H10</f>
        <v>6650</v>
      </c>
      <c r="I10" s="402">
        <f>กลุ่มงานแยกรายเดือน!I10</f>
        <v>286540</v>
      </c>
      <c r="J10" s="402">
        <f>กลุ่มงานแยกรายเดือน!J10</f>
        <v>103080</v>
      </c>
      <c r="K10" s="402">
        <f>กลุ่มงานแยกรายเดือน!K10</f>
        <v>6650</v>
      </c>
      <c r="L10" s="402">
        <f>กลุ่มงานแยกรายเดือน!L10</f>
        <v>9500</v>
      </c>
      <c r="M10" s="402">
        <f t="shared" si="1"/>
        <v>412420</v>
      </c>
      <c r="N10" s="402">
        <f>กลุ่มงานแยกรายเดือน!M10</f>
        <v>17580</v>
      </c>
      <c r="O10" s="402">
        <f>กลุ่มงานแยกรายเดือน!N10</f>
        <v>24640</v>
      </c>
      <c r="P10" s="402">
        <f>กลุ่มงานแยกรายเดือน!O10</f>
        <v>48450</v>
      </c>
      <c r="Q10" s="402">
        <f>กลุ่มงานแยกรายเดือน!P10</f>
        <v>20430</v>
      </c>
      <c r="R10" s="402">
        <f>กลุ่มงานแยกรายเดือน!Q10</f>
        <v>0</v>
      </c>
      <c r="S10" s="402">
        <f>กลุ่มงานแยกรายเดือน!R10</f>
        <v>0</v>
      </c>
      <c r="T10" s="402">
        <f t="shared" si="2"/>
        <v>111100</v>
      </c>
      <c r="U10" s="1482">
        <f t="shared" si="3"/>
        <v>523520</v>
      </c>
    </row>
    <row r="11" spans="1:21" s="18" customFormat="1" x14ac:dyDescent="0.55000000000000004">
      <c r="A11" s="400">
        <v>7</v>
      </c>
      <c r="B11" s="401" t="s">
        <v>228</v>
      </c>
      <c r="C11" s="402">
        <f t="shared" si="0"/>
        <v>1650798</v>
      </c>
      <c r="D11" s="402">
        <f>กลุ่มงานแยกรายเดือน!D11</f>
        <v>219500</v>
      </c>
      <c r="E11" s="402">
        <f>กลุ่มงานแยกรายเดือน!E11</f>
        <v>0</v>
      </c>
      <c r="F11" s="402">
        <f>กลุ่มงานแยกรายเดือน!F11</f>
        <v>1431298</v>
      </c>
      <c r="G11" s="402">
        <f>กลุ่มงานแยกรายเดือน!G11</f>
        <v>0</v>
      </c>
      <c r="H11" s="402">
        <f>กลุ่มงานแยกรายเดือน!H11</f>
        <v>548000</v>
      </c>
      <c r="I11" s="402">
        <f>กลุ่มงานแยกรายเดือน!I11</f>
        <v>36970</v>
      </c>
      <c r="J11" s="402">
        <f>กลุ่มงานแยกรายเดือน!J11</f>
        <v>821095</v>
      </c>
      <c r="K11" s="402">
        <f>กลุ่มงานแยกรายเดือน!K11</f>
        <v>96868</v>
      </c>
      <c r="L11" s="402">
        <f>กลุ่มงานแยกรายเดือน!L11</f>
        <v>35820</v>
      </c>
      <c r="M11" s="402">
        <f t="shared" si="1"/>
        <v>1538753</v>
      </c>
      <c r="N11" s="402">
        <f>กลุ่มงานแยกรายเดือน!M11</f>
        <v>35820</v>
      </c>
      <c r="O11" s="402">
        <f>กลุ่มงานแยกรายเดือน!N11</f>
        <v>35820</v>
      </c>
      <c r="P11" s="402">
        <f>กลุ่มงานแยกรายเดือน!O11</f>
        <v>26270</v>
      </c>
      <c r="Q11" s="402">
        <f>กลุ่มงานแยกรายเดือน!P11</f>
        <v>3420</v>
      </c>
      <c r="R11" s="402">
        <f>กลุ่มงานแยกรายเดือน!Q11</f>
        <v>7295</v>
      </c>
      <c r="S11" s="402">
        <f>กลุ่มงานแยกรายเดือน!R11</f>
        <v>3420</v>
      </c>
      <c r="T11" s="402">
        <f t="shared" si="2"/>
        <v>112045</v>
      </c>
      <c r="U11" s="1482">
        <f t="shared" si="3"/>
        <v>1650798</v>
      </c>
    </row>
    <row r="12" spans="1:21" s="18" customFormat="1" x14ac:dyDescent="0.55000000000000004">
      <c r="A12" s="400">
        <v>8</v>
      </c>
      <c r="B12" s="401" t="s">
        <v>229</v>
      </c>
      <c r="C12" s="402">
        <f t="shared" si="0"/>
        <v>1238425</v>
      </c>
      <c r="D12" s="402">
        <f>กลุ่มงานแยกรายเดือน!D12</f>
        <v>191625</v>
      </c>
      <c r="E12" s="402">
        <f>กลุ่มงานแยกรายเดือน!E12</f>
        <v>216800</v>
      </c>
      <c r="F12" s="402">
        <f>กลุ่มงานแยกรายเดือน!F12</f>
        <v>830000</v>
      </c>
      <c r="G12" s="402">
        <f>กลุ่มงานแยกรายเดือน!G12</f>
        <v>0</v>
      </c>
      <c r="H12" s="402">
        <f>กลุ่มงานแยกรายเดือน!H12</f>
        <v>78200</v>
      </c>
      <c r="I12" s="402">
        <f>กลุ่มงานแยกรายเดือน!I12</f>
        <v>226375</v>
      </c>
      <c r="J12" s="402">
        <f>กลุ่มงานแยกรายเดือน!J12</f>
        <v>263890</v>
      </c>
      <c r="K12" s="402">
        <f>กลุ่มงานแยกรายเดือน!K12</f>
        <v>55490</v>
      </c>
      <c r="L12" s="402">
        <f>กลุ่มงานแยกรายเดือน!L12</f>
        <v>93625</v>
      </c>
      <c r="M12" s="402">
        <f t="shared" si="1"/>
        <v>717580</v>
      </c>
      <c r="N12" s="402">
        <f>กลุ่มงานแยกรายเดือน!M12</f>
        <v>5700</v>
      </c>
      <c r="O12" s="402">
        <f>กลุ่มงานแยกรายเดือน!N12</f>
        <v>170620</v>
      </c>
      <c r="P12" s="402">
        <f>กลุ่มงานแยกรายเดือน!O12</f>
        <v>33675</v>
      </c>
      <c r="Q12" s="402">
        <f>กลุ่มงานแยกรายเดือน!P12</f>
        <v>310850</v>
      </c>
      <c r="R12" s="402">
        <f>กลุ่มงานแยกรายเดือน!Q12</f>
        <v>0</v>
      </c>
      <c r="S12" s="402">
        <f>กลุ่มงานแยกรายเดือน!R12</f>
        <v>0</v>
      </c>
      <c r="T12" s="402">
        <f t="shared" si="2"/>
        <v>520845</v>
      </c>
      <c r="U12" s="1482">
        <f t="shared" si="3"/>
        <v>1238425</v>
      </c>
    </row>
    <row r="13" spans="1:21" s="18" customFormat="1" x14ac:dyDescent="0.55000000000000004">
      <c r="A13" s="400">
        <v>9</v>
      </c>
      <c r="B13" s="401" t="s">
        <v>232</v>
      </c>
      <c r="C13" s="402">
        <f t="shared" si="0"/>
        <v>114400</v>
      </c>
      <c r="D13" s="402">
        <f>กลุ่มงานแยกรายเดือน!D13</f>
        <v>100000</v>
      </c>
      <c r="E13" s="402">
        <f>กลุ่มงานแยกรายเดือน!E13</f>
        <v>0</v>
      </c>
      <c r="F13" s="402">
        <f>กลุ่มงานแยกรายเดือน!F13</f>
        <v>14400</v>
      </c>
      <c r="G13" s="402">
        <f>กลุ่มงานแยกรายเดือน!G13</f>
        <v>0</v>
      </c>
      <c r="H13" s="402">
        <f>กลุ่มงานแยกรายเดือน!H13</f>
        <v>14400</v>
      </c>
      <c r="I13" s="402">
        <f>กลุ่มงานแยกรายเดือน!I13</f>
        <v>20750</v>
      </c>
      <c r="J13" s="402">
        <f>กลุ่มงานแยกรายเดือน!J13</f>
        <v>40000</v>
      </c>
      <c r="K13" s="402">
        <f>กลุ่มงานแยกรายเดือน!K13</f>
        <v>0</v>
      </c>
      <c r="L13" s="402">
        <f>กลุ่มงานแยกรายเดือน!L13</f>
        <v>0</v>
      </c>
      <c r="M13" s="402">
        <f t="shared" si="1"/>
        <v>75150</v>
      </c>
      <c r="N13" s="402">
        <f>กลุ่มงานแยกรายเดือน!M13</f>
        <v>29750</v>
      </c>
      <c r="O13" s="402">
        <f>กลุ่มงานแยกรายเดือน!N13</f>
        <v>0</v>
      </c>
      <c r="P13" s="402">
        <f>กลุ่มงานแยกรายเดือน!O13</f>
        <v>4750</v>
      </c>
      <c r="Q13" s="402">
        <f>กลุ่มงานแยกรายเดือน!P13</f>
        <v>0</v>
      </c>
      <c r="R13" s="402">
        <f>กลุ่มงานแยกรายเดือน!Q13</f>
        <v>4750</v>
      </c>
      <c r="S13" s="402">
        <f>กลุ่มงานแยกรายเดือน!R13</f>
        <v>0</v>
      </c>
      <c r="T13" s="402">
        <f t="shared" si="2"/>
        <v>39250</v>
      </c>
      <c r="U13" s="1482">
        <f t="shared" si="3"/>
        <v>114400</v>
      </c>
    </row>
    <row r="14" spans="1:21" s="18" customFormat="1" x14ac:dyDescent="0.55000000000000004">
      <c r="A14" s="400">
        <v>10</v>
      </c>
      <c r="B14" s="401" t="s">
        <v>234</v>
      </c>
      <c r="C14" s="402">
        <f t="shared" si="0"/>
        <v>425245</v>
      </c>
      <c r="D14" s="402">
        <f>กลุ่มงานแยกรายเดือน!D14</f>
        <v>425245</v>
      </c>
      <c r="E14" s="402">
        <f>กลุ่มงานแยกรายเดือน!E14</f>
        <v>0</v>
      </c>
      <c r="F14" s="402">
        <f>กลุ่มงานแยกรายเดือน!F14</f>
        <v>0</v>
      </c>
      <c r="G14" s="402">
        <f>กลุ่มงานแยกรายเดือน!G14</f>
        <v>875</v>
      </c>
      <c r="H14" s="402">
        <f>กลุ่มงานแยกรายเดือน!H14</f>
        <v>14505</v>
      </c>
      <c r="I14" s="402">
        <f>กลุ่มงานแยกรายเดือน!I14</f>
        <v>875</v>
      </c>
      <c r="J14" s="402">
        <f>กลุ่มงานแยกรายเดือน!J14</f>
        <v>216575</v>
      </c>
      <c r="K14" s="402">
        <f>กลุ่มงานแยกรายเดือน!K14</f>
        <v>14505</v>
      </c>
      <c r="L14" s="402">
        <f>กลุ่มงานแยกรายเดือน!L14</f>
        <v>3045</v>
      </c>
      <c r="M14" s="402">
        <f t="shared" si="1"/>
        <v>250380</v>
      </c>
      <c r="N14" s="402">
        <f>กลุ่มงานแยกรายเดือน!M14</f>
        <v>61960</v>
      </c>
      <c r="O14" s="402">
        <f>กลุ่มงานแยกรายเดือน!N14</f>
        <v>30105</v>
      </c>
      <c r="P14" s="402">
        <f>กลุ่มงานแยกรายเดือน!O14</f>
        <v>24375</v>
      </c>
      <c r="Q14" s="402">
        <f>กลุ่มงานแยกรายเดือน!P14</f>
        <v>875</v>
      </c>
      <c r="R14" s="402">
        <f>กลุ่มงานแยกรายเดือน!Q14</f>
        <v>3045</v>
      </c>
      <c r="S14" s="402">
        <f>กลุ่มงานแยกรายเดือน!R14</f>
        <v>54505</v>
      </c>
      <c r="T14" s="402">
        <f t="shared" si="2"/>
        <v>174865</v>
      </c>
      <c r="U14" s="1482">
        <f t="shared" si="3"/>
        <v>425245</v>
      </c>
    </row>
    <row r="15" spans="1:21" x14ac:dyDescent="0.55000000000000004">
      <c r="A15" s="85">
        <v>11</v>
      </c>
      <c r="B15" s="94" t="s">
        <v>243</v>
      </c>
      <c r="C15" s="402">
        <f t="shared" si="0"/>
        <v>249535</v>
      </c>
      <c r="D15" s="402">
        <f>กลุ่มงานแยกรายเดือน!D15</f>
        <v>249535</v>
      </c>
      <c r="E15" s="402">
        <f>กลุ่มงานแยกรายเดือน!E15</f>
        <v>0</v>
      </c>
      <c r="F15" s="402">
        <f>กลุ่มงานแยกรายเดือน!F15</f>
        <v>0</v>
      </c>
      <c r="G15" s="402">
        <f>กลุ่มงานแยกรายเดือน!G15</f>
        <v>0</v>
      </c>
      <c r="H15" s="402">
        <f>กลุ่มงานแยกรายเดือน!H15</f>
        <v>0</v>
      </c>
      <c r="I15" s="402">
        <f>กลุ่มงานแยกรายเดือน!I15</f>
        <v>27960</v>
      </c>
      <c r="J15" s="402">
        <f>กลุ่มงานแยกรายเดือน!J15</f>
        <v>0</v>
      </c>
      <c r="K15" s="402">
        <f>กลุ่มงานแยกรายเดือน!K15</f>
        <v>69800</v>
      </c>
      <c r="L15" s="402">
        <f>กลุ่มงานแยกรายเดือน!L15</f>
        <v>0</v>
      </c>
      <c r="M15" s="402">
        <f t="shared" si="1"/>
        <v>97760</v>
      </c>
      <c r="N15" s="402">
        <f>กลุ่มงานแยกรายเดือน!M15</f>
        <v>10350</v>
      </c>
      <c r="O15" s="402">
        <f>กลุ่มงานแยกรายเดือน!N15</f>
        <v>38600</v>
      </c>
      <c r="P15" s="402">
        <f>กลุ่มงานแยกรายเดือน!O15</f>
        <v>76875</v>
      </c>
      <c r="Q15" s="402">
        <f>กลุ่มงานแยกรายเดือน!P15</f>
        <v>15600</v>
      </c>
      <c r="R15" s="402">
        <f>กลุ่มงานแยกรายเดือน!Q15</f>
        <v>10350</v>
      </c>
      <c r="S15" s="402">
        <f>กลุ่มงานแยกรายเดือน!R15</f>
        <v>0</v>
      </c>
      <c r="T15" s="402">
        <f t="shared" si="2"/>
        <v>151775</v>
      </c>
      <c r="U15" s="1482">
        <f t="shared" si="3"/>
        <v>249535</v>
      </c>
    </row>
    <row r="16" spans="1:21" s="100" customFormat="1" x14ac:dyDescent="0.55000000000000004">
      <c r="A16" s="85">
        <v>12</v>
      </c>
      <c r="B16" s="94" t="s">
        <v>233</v>
      </c>
      <c r="C16" s="402">
        <f t="shared" si="0"/>
        <v>2016200</v>
      </c>
      <c r="D16" s="402">
        <f>กลุ่มงานแยกรายเดือน!D16</f>
        <v>447000</v>
      </c>
      <c r="E16" s="402">
        <f>กลุ่มงานแยกรายเดือน!E16</f>
        <v>0</v>
      </c>
      <c r="F16" s="402">
        <f>กลุ่มงานแยกรายเดือน!F16</f>
        <v>1569200</v>
      </c>
      <c r="G16" s="402">
        <f>กลุ่มงานแยกรายเดือน!G16</f>
        <v>22500</v>
      </c>
      <c r="H16" s="402">
        <f>กลุ่มงานแยกรายเดือน!H16</f>
        <v>110750</v>
      </c>
      <c r="I16" s="402">
        <f>กลุ่มงานแยกรายเดือน!I16</f>
        <v>247050</v>
      </c>
      <c r="J16" s="402">
        <f>กลุ่มงานแยกรายเดือน!J16</f>
        <v>229550</v>
      </c>
      <c r="K16" s="402">
        <f>กลุ่มงานแยกรายเดือน!K16</f>
        <v>455800</v>
      </c>
      <c r="L16" s="402">
        <f>กลุ่มงานแยกรายเดือน!L16</f>
        <v>260850</v>
      </c>
      <c r="M16" s="402">
        <f t="shared" si="1"/>
        <v>1326500</v>
      </c>
      <c r="N16" s="402">
        <f>กลุ่มงานแยกรายเดือน!M16</f>
        <v>212050</v>
      </c>
      <c r="O16" s="402">
        <f>กลุ่มงานแยกรายเดือน!N16</f>
        <v>118250</v>
      </c>
      <c r="P16" s="402">
        <f>กลุ่มงานแยกรายเดือน!O16</f>
        <v>47250</v>
      </c>
      <c r="Q16" s="402">
        <f>กลุ่มงานแยกรายเดือน!P16</f>
        <v>126450</v>
      </c>
      <c r="R16" s="402">
        <f>กลุ่มงานแยกรายเดือน!Q16</f>
        <v>26450</v>
      </c>
      <c r="S16" s="402">
        <f>กลุ่มงานแยกรายเดือน!R16</f>
        <v>159250</v>
      </c>
      <c r="T16" s="402">
        <f t="shared" si="2"/>
        <v>689700</v>
      </c>
      <c r="U16" s="1482">
        <f t="shared" si="3"/>
        <v>2016200</v>
      </c>
    </row>
    <row r="17" spans="1:21" x14ac:dyDescent="0.55000000000000004">
      <c r="A17" s="85">
        <v>13</v>
      </c>
      <c r="B17" s="94" t="s">
        <v>235</v>
      </c>
      <c r="C17" s="427">
        <f t="shared" si="0"/>
        <v>569500</v>
      </c>
      <c r="D17" s="427">
        <f>กลุ่มงานแยกรายเดือน!D17</f>
        <v>181900</v>
      </c>
      <c r="E17" s="427">
        <f>กลุ่มงานแยกรายเดือน!E17</f>
        <v>167600</v>
      </c>
      <c r="F17" s="427">
        <f>กลุ่มงานแยกรายเดือน!F17</f>
        <v>220000</v>
      </c>
      <c r="G17" s="427">
        <f>กลุ่มงานแยกรายเดือน!G17</f>
        <v>20000</v>
      </c>
      <c r="H17" s="427">
        <f>กลุ่มงานแยกรายเดือน!H17</f>
        <v>0</v>
      </c>
      <c r="I17" s="427">
        <f>กลุ่มงานแยกรายเดือน!I17</f>
        <v>0</v>
      </c>
      <c r="J17" s="427">
        <f>กลุ่มงานแยกรายเดือน!J17</f>
        <v>0</v>
      </c>
      <c r="K17" s="427">
        <f>กลุ่มงานแยกรายเดือน!K17</f>
        <v>150000</v>
      </c>
      <c r="L17" s="427">
        <f>กลุ่มงานแยกรายเดือน!L17</f>
        <v>0</v>
      </c>
      <c r="M17" s="427">
        <f t="shared" si="1"/>
        <v>170000</v>
      </c>
      <c r="N17" s="427">
        <f>กลุ่มงานแยกรายเดือน!M17</f>
        <v>5700</v>
      </c>
      <c r="O17" s="427">
        <f>กลุ่มงานแยกรายเดือน!N17</f>
        <v>85100</v>
      </c>
      <c r="P17" s="427">
        <f>กลุ่มงานแยกรายเดือน!O17</f>
        <v>297300</v>
      </c>
      <c r="Q17" s="427">
        <f>กลุ่มงานแยกรายเดือน!P17</f>
        <v>0</v>
      </c>
      <c r="R17" s="427">
        <f>กลุ่มงานแยกรายเดือน!Q17</f>
        <v>0</v>
      </c>
      <c r="S17" s="427">
        <f>กลุ่มงานแยกรายเดือน!R17</f>
        <v>11400</v>
      </c>
      <c r="T17" s="402">
        <f t="shared" si="2"/>
        <v>399500</v>
      </c>
      <c r="U17" s="1482">
        <f t="shared" si="3"/>
        <v>569500</v>
      </c>
    </row>
    <row r="18" spans="1:21" x14ac:dyDescent="0.55000000000000004">
      <c r="A18" s="97"/>
      <c r="B18" s="75" t="s">
        <v>399</v>
      </c>
      <c r="C18" s="98">
        <f>SUM(C5:C17)</f>
        <v>10713364.039999999</v>
      </c>
      <c r="D18" s="98">
        <f t="shared" ref="D18:T18" si="4">SUM(D5:D17)</f>
        <v>5326485</v>
      </c>
      <c r="E18" s="98">
        <f t="shared" si="4"/>
        <v>468200</v>
      </c>
      <c r="F18" s="98">
        <f t="shared" si="4"/>
        <v>4918679.04</v>
      </c>
      <c r="G18" s="98">
        <f t="shared" si="4"/>
        <v>105945</v>
      </c>
      <c r="H18" s="98">
        <f t="shared" si="4"/>
        <v>968436.4</v>
      </c>
      <c r="I18" s="98">
        <f t="shared" si="4"/>
        <v>1491449.6400000001</v>
      </c>
      <c r="J18" s="98">
        <f t="shared" si="4"/>
        <v>2221285</v>
      </c>
      <c r="K18" s="98">
        <f t="shared" si="4"/>
        <v>1399908</v>
      </c>
      <c r="L18" s="98">
        <f t="shared" si="4"/>
        <v>594650</v>
      </c>
      <c r="M18" s="98">
        <f t="shared" si="4"/>
        <v>6781674.04</v>
      </c>
      <c r="N18" s="98">
        <f t="shared" si="4"/>
        <v>511840</v>
      </c>
      <c r="O18" s="98">
        <f t="shared" si="4"/>
        <v>1011105</v>
      </c>
      <c r="P18" s="98">
        <f t="shared" si="4"/>
        <v>640355</v>
      </c>
      <c r="Q18" s="98">
        <f t="shared" si="4"/>
        <v>948345</v>
      </c>
      <c r="R18" s="98">
        <f t="shared" si="4"/>
        <v>566660</v>
      </c>
      <c r="S18" s="98">
        <f t="shared" si="4"/>
        <v>253385</v>
      </c>
      <c r="T18" s="98">
        <f t="shared" si="4"/>
        <v>3931690</v>
      </c>
      <c r="U18" s="409">
        <f>SUM(U5:U17)</f>
        <v>10713364.039999999</v>
      </c>
    </row>
    <row r="19" spans="1:21" x14ac:dyDescent="0.55000000000000004">
      <c r="A19" s="85">
        <v>14</v>
      </c>
      <c r="B19" s="94" t="s">
        <v>237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1" x14ac:dyDescent="0.55000000000000004">
      <c r="A20" s="85"/>
      <c r="B20" s="94" t="s">
        <v>238</v>
      </c>
      <c r="C20" s="95">
        <f>D20+E20+F20</f>
        <v>5446400</v>
      </c>
      <c r="D20" s="95">
        <f>กลุ่มงานแยกรายเดือน!D20</f>
        <v>5336400</v>
      </c>
      <c r="E20" s="95">
        <f>กลุ่มงานแยกรายเดือน!E20</f>
        <v>0</v>
      </c>
      <c r="F20" s="95">
        <f>กลุ่มงานแยกรายเดือน!F20</f>
        <v>110000</v>
      </c>
      <c r="G20" s="95">
        <f>กลุ่มงานแยกรายเดือน!G20</f>
        <v>312200</v>
      </c>
      <c r="H20" s="95">
        <f>กลุ่มงานแยกรายเดือน!H20</f>
        <v>302200</v>
      </c>
      <c r="I20" s="95">
        <f>กลุ่มงานแยกรายเดือน!I20</f>
        <v>471200</v>
      </c>
      <c r="J20" s="95">
        <f>กลุ่มงานแยกรายเดือน!J20</f>
        <v>367200</v>
      </c>
      <c r="K20" s="95">
        <f>กลุ่มงานแยกรายเดือน!K20</f>
        <v>407200</v>
      </c>
      <c r="L20" s="95">
        <f>กลุ่มงานแยกรายเดือน!L20</f>
        <v>632200</v>
      </c>
      <c r="M20" s="95">
        <f>กลุ่มงานแยกรายเดือน!M20</f>
        <v>407200</v>
      </c>
      <c r="N20" s="95">
        <f>กลุ่มงานแยกรายเดือน!N20</f>
        <v>417200</v>
      </c>
      <c r="O20" s="95">
        <f>กลุ่มงานแยกรายเดือน!O20</f>
        <v>648200</v>
      </c>
      <c r="P20" s="95">
        <f>กลุ่มงานแยกรายเดือน!P20</f>
        <v>427200</v>
      </c>
      <c r="Q20" s="95">
        <f>กลุ่มงานแยกรายเดือน!Q20</f>
        <v>472200</v>
      </c>
      <c r="R20" s="95">
        <f>กลุ่มงานแยกรายเดือน!R20</f>
        <v>582200</v>
      </c>
      <c r="S20" s="95">
        <f>กลุ่มงานแยกรายเดือน!S20</f>
        <v>0</v>
      </c>
      <c r="T20" s="95">
        <f>กลุ่มงานแยกรายเดือน!T20</f>
        <v>0</v>
      </c>
    </row>
    <row r="21" spans="1:21" x14ac:dyDescent="0.55000000000000004">
      <c r="A21" s="85"/>
      <c r="B21" s="94" t="s">
        <v>239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</row>
    <row r="22" spans="1:21" x14ac:dyDescent="0.55000000000000004">
      <c r="A22" s="85">
        <v>15</v>
      </c>
      <c r="B22" s="94" t="s">
        <v>240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1:21" x14ac:dyDescent="0.55000000000000004">
      <c r="A23" s="97"/>
      <c r="B23" s="75" t="s">
        <v>241</v>
      </c>
      <c r="C23" s="98">
        <f>SUM(C18:C22)</f>
        <v>16159764.039999999</v>
      </c>
      <c r="D23" s="98">
        <f t="shared" ref="D23:T23" si="5">SUM(D18:D22)</f>
        <v>10662885</v>
      </c>
      <c r="E23" s="98">
        <f t="shared" si="5"/>
        <v>468200</v>
      </c>
      <c r="F23" s="98">
        <f t="shared" si="5"/>
        <v>5028679.04</v>
      </c>
      <c r="G23" s="98">
        <f t="shared" si="5"/>
        <v>418145</v>
      </c>
      <c r="H23" s="98">
        <f t="shared" si="5"/>
        <v>1270636.3999999999</v>
      </c>
      <c r="I23" s="98">
        <f t="shared" si="5"/>
        <v>1962649.6400000001</v>
      </c>
      <c r="J23" s="98">
        <f t="shared" si="5"/>
        <v>2588485</v>
      </c>
      <c r="K23" s="98">
        <f t="shared" si="5"/>
        <v>1807108</v>
      </c>
      <c r="L23" s="98">
        <f t="shared" si="5"/>
        <v>1226850</v>
      </c>
      <c r="M23" s="98">
        <f t="shared" si="5"/>
        <v>7188874.04</v>
      </c>
      <c r="N23" s="98">
        <f t="shared" si="5"/>
        <v>929040</v>
      </c>
      <c r="O23" s="98">
        <f t="shared" si="5"/>
        <v>1659305</v>
      </c>
      <c r="P23" s="98">
        <f t="shared" si="5"/>
        <v>1067555</v>
      </c>
      <c r="Q23" s="98">
        <f t="shared" si="5"/>
        <v>1420545</v>
      </c>
      <c r="R23" s="98">
        <f t="shared" si="5"/>
        <v>1148860</v>
      </c>
      <c r="S23" s="98">
        <f t="shared" si="5"/>
        <v>253385</v>
      </c>
      <c r="T23" s="98">
        <f t="shared" si="5"/>
        <v>3931690</v>
      </c>
    </row>
    <row r="24" spans="1:21" x14ac:dyDescent="0.55000000000000004">
      <c r="N24" s="409"/>
    </row>
    <row r="26" spans="1:21" x14ac:dyDescent="0.55000000000000004">
      <c r="M26" s="409"/>
    </row>
  </sheetData>
  <mergeCells count="5">
    <mergeCell ref="A1:S1"/>
    <mergeCell ref="G3:I3"/>
    <mergeCell ref="J3:L3"/>
    <mergeCell ref="N3:P3"/>
    <mergeCell ref="Q3:S3"/>
  </mergeCells>
  <pageMargins left="0.31496062992125984" right="0.11811023622047245" top="0.55118110236220474" bottom="0.35433070866141736" header="0.31496062992125984" footer="0.31496062992125984"/>
  <pageSetup paperSize="5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/>
  </sheetPr>
  <dimension ref="A1:T26"/>
  <sheetViews>
    <sheetView topLeftCell="C1" zoomScale="70" zoomScaleNormal="70" workbookViewId="0">
      <selection activeCell="T5" sqref="T5:T17"/>
    </sheetView>
  </sheetViews>
  <sheetFormatPr defaultRowHeight="24" x14ac:dyDescent="0.55000000000000004"/>
  <cols>
    <col min="1" max="1" width="6.5703125" style="18" customWidth="1"/>
    <col min="2" max="2" width="28" style="18" customWidth="1"/>
    <col min="3" max="3" width="15.42578125" style="18" customWidth="1"/>
    <col min="4" max="4" width="15.28515625" style="18" customWidth="1"/>
    <col min="5" max="5" width="11" style="18" customWidth="1"/>
    <col min="6" max="6" width="12.7109375" style="18" customWidth="1"/>
    <col min="7" max="8" width="12.42578125" style="18" bestFit="1" customWidth="1"/>
    <col min="9" max="9" width="14.28515625" style="18" customWidth="1"/>
    <col min="10" max="10" width="14.85546875" style="18" customWidth="1"/>
    <col min="11" max="11" width="13.140625" style="18" customWidth="1"/>
    <col min="12" max="13" width="14.140625" style="18" customWidth="1"/>
    <col min="14" max="15" width="14" style="18" customWidth="1"/>
    <col min="16" max="16" width="14.28515625" style="18" customWidth="1"/>
    <col min="17" max="17" width="14.5703125" style="18" customWidth="1"/>
    <col min="18" max="18" width="12.7109375" style="18" bestFit="1" customWidth="1"/>
    <col min="19" max="19" width="12.28515625" style="18" customWidth="1"/>
    <col min="20" max="20" width="14.140625" style="18" customWidth="1"/>
    <col min="21" max="16384" width="9.140625" style="18"/>
  </cols>
  <sheetData>
    <row r="1" spans="1:20" ht="33.75" customHeight="1" x14ac:dyDescent="0.65">
      <c r="A1" s="1728" t="s">
        <v>2314</v>
      </c>
      <c r="B1" s="1728"/>
      <c r="C1" s="1728"/>
      <c r="D1" s="1728"/>
      <c r="E1" s="1728"/>
      <c r="F1" s="1728"/>
      <c r="G1" s="1728"/>
      <c r="H1" s="1728"/>
      <c r="I1" s="1728"/>
      <c r="J1" s="1728"/>
      <c r="K1" s="1728"/>
      <c r="L1" s="1728"/>
      <c r="M1" s="1728"/>
      <c r="N1" s="1728"/>
      <c r="O1" s="1728"/>
      <c r="P1" s="1728"/>
      <c r="Q1" s="1728"/>
      <c r="R1" s="1728"/>
      <c r="S1" s="1728"/>
    </row>
    <row r="3" spans="1:20" x14ac:dyDescent="0.55000000000000004">
      <c r="A3" s="420"/>
      <c r="B3" s="421" t="s">
        <v>244</v>
      </c>
      <c r="C3" s="418" t="s">
        <v>5</v>
      </c>
      <c r="D3" s="422" t="s">
        <v>204</v>
      </c>
      <c r="E3" s="422" t="s">
        <v>205</v>
      </c>
      <c r="F3" s="422" t="s">
        <v>206</v>
      </c>
      <c r="G3" s="1745" t="s">
        <v>207</v>
      </c>
      <c r="H3" s="1746"/>
      <c r="I3" s="1747"/>
      <c r="J3" s="1745" t="s">
        <v>208</v>
      </c>
      <c r="K3" s="1746"/>
      <c r="L3" s="1746"/>
      <c r="M3" s="407" t="s">
        <v>5</v>
      </c>
      <c r="N3" s="1746" t="s">
        <v>209</v>
      </c>
      <c r="O3" s="1746"/>
      <c r="P3" s="1747"/>
      <c r="Q3" s="1745" t="s">
        <v>210</v>
      </c>
      <c r="R3" s="1746"/>
      <c r="S3" s="1747"/>
      <c r="T3" s="407" t="s">
        <v>5</v>
      </c>
    </row>
    <row r="4" spans="1:20" x14ac:dyDescent="0.55000000000000004">
      <c r="A4" s="423"/>
      <c r="B4" s="424"/>
      <c r="C4" s="396"/>
      <c r="D4" s="425" t="s">
        <v>6</v>
      </c>
      <c r="E4" s="425" t="s">
        <v>6</v>
      </c>
      <c r="F4" s="425" t="s">
        <v>6</v>
      </c>
      <c r="G4" s="426" t="s">
        <v>211</v>
      </c>
      <c r="H4" s="426" t="s">
        <v>212</v>
      </c>
      <c r="I4" s="426" t="s">
        <v>213</v>
      </c>
      <c r="J4" s="426" t="s">
        <v>214</v>
      </c>
      <c r="K4" s="426" t="s">
        <v>215</v>
      </c>
      <c r="L4" s="430" t="s">
        <v>216</v>
      </c>
      <c r="M4" s="408" t="s">
        <v>326</v>
      </c>
      <c r="N4" s="431" t="s">
        <v>217</v>
      </c>
      <c r="O4" s="426" t="s">
        <v>218</v>
      </c>
      <c r="P4" s="426" t="s">
        <v>219</v>
      </c>
      <c r="Q4" s="426" t="s">
        <v>220</v>
      </c>
      <c r="R4" s="426" t="s">
        <v>221</v>
      </c>
      <c r="S4" s="426" t="s">
        <v>222</v>
      </c>
      <c r="T4" s="408" t="s">
        <v>327</v>
      </c>
    </row>
    <row r="5" spans="1:20" x14ac:dyDescent="0.55000000000000004">
      <c r="A5" s="400">
        <v>1</v>
      </c>
      <c r="B5" s="401" t="s">
        <v>227</v>
      </c>
      <c r="C5" s="404">
        <f>D5+E5+F5</f>
        <v>268960</v>
      </c>
      <c r="D5" s="404">
        <f>M5+T5</f>
        <v>268960</v>
      </c>
      <c r="E5" s="404"/>
      <c r="F5" s="404"/>
      <c r="G5" s="404"/>
      <c r="H5" s="404">
        <f>'A35'!J43+'A37'!J26+'A40'!J42+'A40'!J46+'A40'!J48+'A40'!J50-10630</f>
        <v>19640</v>
      </c>
      <c r="I5" s="404">
        <f>'A35'!K43+'A37'!K26+'A40'!K42+'A40'!K46+'A40'!K48+'A40'!K50</f>
        <v>51210</v>
      </c>
      <c r="J5" s="404">
        <f>'A35'!L43+'A37'!L26+'A40'!L42+'A40'!L46+'A40'!L48+'A40'!L50</f>
        <v>28070</v>
      </c>
      <c r="K5" s="404">
        <f>'A35'!M43+'A37'!M26+'A40'!M42+'A40'!M46+'A40'!M48+'A40'!M50</f>
        <v>23570</v>
      </c>
      <c r="L5" s="404">
        <f>'A35'!N43+'A37'!N26+'A40'!N42+'A40'!N46+'A40'!N48+'A40'!N50</f>
        <v>16210</v>
      </c>
      <c r="M5" s="402">
        <f>SUM(G5:L5)</f>
        <v>138700</v>
      </c>
      <c r="N5" s="404">
        <f>กลุ่มงานแยกรายเดือน!M4:M5</f>
        <v>47930</v>
      </c>
      <c r="O5" s="404">
        <f>กลุ่มงานแยกรายเดือน!N4:N5</f>
        <v>15970</v>
      </c>
      <c r="P5" s="404">
        <f>กลุ่มงานแยกรายเดือน!O4:O5</f>
        <v>14810</v>
      </c>
      <c r="Q5" s="404">
        <f>กลุ่มงานแยกรายเดือน!P4:P5</f>
        <v>15270</v>
      </c>
      <c r="R5" s="404">
        <f>กลุ่มงานแยกรายเดือน!Q4:Q5</f>
        <v>21470</v>
      </c>
      <c r="S5" s="404">
        <f>กลุ่มงานแยกรายเดือน!R4:R5</f>
        <v>14810</v>
      </c>
      <c r="T5" s="402">
        <f>SUM(N5:S5)</f>
        <v>130260</v>
      </c>
    </row>
    <row r="6" spans="1:20" x14ac:dyDescent="0.55000000000000004">
      <c r="A6" s="400">
        <v>2</v>
      </c>
      <c r="B6" s="401" t="s">
        <v>182</v>
      </c>
      <c r="C6" s="402">
        <f t="shared" ref="C6:C17" si="0">D6+E6+F6</f>
        <v>1584700</v>
      </c>
      <c r="D6" s="402">
        <f t="shared" ref="D6:D16" si="1">M6+T6</f>
        <v>1584700</v>
      </c>
      <c r="E6" s="402"/>
      <c r="F6" s="402"/>
      <c r="G6" s="402">
        <f>'A30 '!I40+'A30 '!I73+'A36'!I28+'A36'!I33+'A37'!I32+'A41'!I34</f>
        <v>0</v>
      </c>
      <c r="H6" s="402">
        <f>'A30 '!J40+'A30 '!J73+'A36'!J28+'A36'!J33+'A37'!J32+'A41'!J34</f>
        <v>0</v>
      </c>
      <c r="I6" s="402">
        <f>'A30 '!K40+'A30 '!K73+'A36'!K28+'A36'!K33+'A37'!K32+'A41'!K34</f>
        <v>105600</v>
      </c>
      <c r="J6" s="402">
        <f>'A30 '!L40+'A30 '!L73+'A36'!L28+'A36'!L33+'A37'!L32+'A41'!L34</f>
        <v>77200</v>
      </c>
      <c r="K6" s="402">
        <f>'A30 '!M40+'A30 '!M73+'A36'!M28+'A36'!M33+'A37'!M32+'A41'!M34</f>
        <v>400000</v>
      </c>
      <c r="L6" s="402">
        <f>'A30 '!N40+'A30 '!N73+'A36'!N28+'A36'!N33+'A37'!N32+'A41'!N34</f>
        <v>72200</v>
      </c>
      <c r="M6" s="402">
        <f>SUM(G6:L6)</f>
        <v>655000</v>
      </c>
      <c r="N6" s="402">
        <f>'A30 '!P40+'A30 '!P73+'A36'!P28+'A36'!P33+'A37'!P32+'A41'!P34-447200</f>
        <v>32700</v>
      </c>
      <c r="O6" s="402">
        <f>'A30 '!Q40+'A30 '!Q73+'A36'!Q28+'A36'!Q33+'A37'!Q32+'A41'!Q34</f>
        <v>15000</v>
      </c>
      <c r="P6" s="402">
        <f>'A30 '!R40+'A30 '!R73+'A36'!R28+'A36'!R33+'A37'!R32+'A41'!R34</f>
        <v>430600</v>
      </c>
      <c r="Q6" s="402">
        <f>'A30 '!S40+'A30 '!S73+'A36'!S28+'A36'!S33+'A37'!S32+'A41'!S34</f>
        <v>451400</v>
      </c>
      <c r="R6" s="402">
        <f>'A30 '!T40+'A30 '!T73+'A36'!T28+'A36'!T33+'A37'!T32+'A41'!T34</f>
        <v>0</v>
      </c>
      <c r="S6" s="402">
        <f>'A30 '!U40+'A30 '!U73+'A36'!U28+'A36'!U33+'A37'!U32+'A41'!U34</f>
        <v>0</v>
      </c>
      <c r="T6" s="402">
        <f>SUM(N6:S6)</f>
        <v>929700</v>
      </c>
    </row>
    <row r="7" spans="1:20" x14ac:dyDescent="0.55000000000000004">
      <c r="A7" s="400">
        <v>3</v>
      </c>
      <c r="B7" s="401" t="s">
        <v>230</v>
      </c>
      <c r="C7" s="402">
        <f t="shared" si="0"/>
        <v>658475</v>
      </c>
      <c r="D7" s="402">
        <f t="shared" si="1"/>
        <v>658475</v>
      </c>
      <c r="E7" s="402"/>
      <c r="F7" s="402"/>
      <c r="G7" s="402">
        <f>'A1 '!I106+'A1 '!I185+'A1 '!I205+'A1 '!I213+'A1 '!I227+'A2 '!I76+'A30 '!I62</f>
        <v>0</v>
      </c>
      <c r="H7" s="402">
        <f>'A1 '!J106+'A1 '!J185+'A1 '!J205+'A1 '!J213+'A1 '!J227+'A2 '!J76+'A30 '!J62-15000</f>
        <v>12900</v>
      </c>
      <c r="I7" s="402">
        <f>'A1 '!K106+'A1 '!K185+'A1 '!K205+'A1 '!K213+'A1 '!K227+'A2 '!K76+'A30 '!K62-12000</f>
        <v>193000</v>
      </c>
      <c r="J7" s="402">
        <f>'A1 '!L106+'A1 '!L185+'A1 '!L205+'A1 '!L213+'A1 '!L227+'A2 '!L76+'A30 '!L62</f>
        <v>311825</v>
      </c>
      <c r="K7" s="402">
        <f>'A1 '!M106+'A1 '!M185+'A1 '!M205+'A1 '!M213+'A1 '!M227+'A2 '!M76+'A30 '!M62-15000</f>
        <v>21350</v>
      </c>
      <c r="L7" s="402">
        <f>'A1 '!N106+'A1 '!N185+'A1 '!N205+'A1 '!N213+'A1 '!N227+'A2 '!N76+'A30 '!N62</f>
        <v>51400</v>
      </c>
      <c r="M7" s="402">
        <f>SUM(G7:L7)</f>
        <v>590475</v>
      </c>
      <c r="N7" s="402">
        <f>'A1 '!P106+'A1 '!P185+'A1 '!P205+'A1 '!P213+'A1 '!P227+'A2 '!P76+'A30 '!P62</f>
        <v>2100</v>
      </c>
      <c r="O7" s="402">
        <f>'A1 '!Q106+'A1 '!Q185+'A1 '!Q205+'A1 '!Q213+'A1 '!Q227+'A2 '!Q76+'A30 '!Q62</f>
        <v>34000</v>
      </c>
      <c r="P7" s="402">
        <f>'A1 '!R106+'A1 '!R185+'A1 '!R205+'A1 '!R213+'A1 '!R227+'A2 '!R76+'A30 '!R62</f>
        <v>0</v>
      </c>
      <c r="Q7" s="402">
        <f>'A1 '!S106+'A1 '!S185+'A1 '!S205+'A1 '!S213+'A1 '!S227+'A2 '!S76+'A30 '!S62</f>
        <v>31900</v>
      </c>
      <c r="R7" s="402">
        <f>'A1 '!T106+'A1 '!T185+'A1 '!T205+'A1 '!T213+'A1 '!T227+'A2 '!T76+'A30 '!T62</f>
        <v>0</v>
      </c>
      <c r="S7" s="402">
        <f>'A1 '!U106+'A1 '!U185+'A1 '!U205+'A1 '!U213+'A1 '!U227+'A2 '!U76+'A30 '!U62</f>
        <v>0</v>
      </c>
      <c r="T7" s="402">
        <f t="shared" ref="T7:T16" si="2">SUM(N7:S7)</f>
        <v>68000</v>
      </c>
    </row>
    <row r="8" spans="1:20" x14ac:dyDescent="0.55000000000000004">
      <c r="A8" s="400">
        <v>4</v>
      </c>
      <c r="B8" s="401" t="s">
        <v>231</v>
      </c>
      <c r="C8" s="402">
        <f t="shared" si="0"/>
        <v>435200</v>
      </c>
      <c r="D8" s="402">
        <f t="shared" si="1"/>
        <v>435200</v>
      </c>
      <c r="E8" s="402"/>
      <c r="F8" s="402"/>
      <c r="G8" s="402">
        <f>'แบ่ง 6เดือน'!G8-50400</f>
        <v>0</v>
      </c>
      <c r="H8" s="402">
        <f>'แบ่ง 6เดือน'!H8-64161.4-10000</f>
        <v>32399.999999999993</v>
      </c>
      <c r="I8" s="402">
        <f>'แบ่ง 6เดือน'!I8-15000-209219.64</f>
        <v>51300</v>
      </c>
      <c r="J8" s="402">
        <f>'แบ่ง 6เดือน'!J8-10000</f>
        <v>120000</v>
      </c>
      <c r="K8" s="402">
        <f>'แบ่ง 6เดือน'!K8-15000</f>
        <v>72500</v>
      </c>
      <c r="L8" s="402">
        <f>'แบ่ง 6เดือน'!L8-10000</f>
        <v>12000</v>
      </c>
      <c r="M8" s="402">
        <f t="shared" ref="M8:M16" si="3">SUM(G8:L8)</f>
        <v>288200</v>
      </c>
      <c r="N8" s="402">
        <f>กลุ่มงานแยกรายเดือน!M8</f>
        <v>85000</v>
      </c>
      <c r="O8" s="402">
        <f>กลุ่มงานแยกรายเดือน!N8</f>
        <v>10000</v>
      </c>
      <c r="P8" s="402">
        <f>กลุ่มงานแยกรายเดือน!O8</f>
        <v>10000</v>
      </c>
      <c r="Q8" s="402">
        <f>กลุ่มงานแยกรายเดือน!P8</f>
        <v>22000</v>
      </c>
      <c r="R8" s="402">
        <f>กลุ่มงานแยกรายเดือน!Q8</f>
        <v>10000</v>
      </c>
      <c r="S8" s="402">
        <f>กลุ่มงานแยกรายเดือน!R8</f>
        <v>10000</v>
      </c>
      <c r="T8" s="402">
        <f t="shared" si="2"/>
        <v>147000</v>
      </c>
    </row>
    <row r="9" spans="1:20" x14ac:dyDescent="0.55000000000000004">
      <c r="A9" s="400">
        <v>5</v>
      </c>
      <c r="B9" s="401" t="s">
        <v>224</v>
      </c>
      <c r="C9" s="402">
        <f t="shared" si="0"/>
        <v>82625</v>
      </c>
      <c r="D9" s="402">
        <f t="shared" si="1"/>
        <v>82625</v>
      </c>
      <c r="E9" s="402"/>
      <c r="F9" s="402"/>
      <c r="G9" s="402">
        <f>กลุ่มงานแยกรายเดือน!G9</f>
        <v>0</v>
      </c>
      <c r="H9" s="402">
        <f>กลุ่มงานแยกรายเดือน!H9</f>
        <v>31200</v>
      </c>
      <c r="I9" s="402">
        <f>กลุ่มงานแยกรายเดือน!I9</f>
        <v>7600</v>
      </c>
      <c r="J9" s="402">
        <f>กลุ่มงานแยกรายเดือน!J9</f>
        <v>0</v>
      </c>
      <c r="K9" s="402">
        <f>กลุ่มงานแยกรายเดือน!K9</f>
        <v>3375</v>
      </c>
      <c r="L9" s="402">
        <f>กลุ่มงานแยกรายเดือน!L9</f>
        <v>30000</v>
      </c>
      <c r="M9" s="402">
        <f t="shared" si="3"/>
        <v>72175</v>
      </c>
      <c r="N9" s="402">
        <f>กลุ่มงานแยกรายเดือน!M9</f>
        <v>0</v>
      </c>
      <c r="O9" s="402">
        <f>กลุ่มงานแยกรายเดือน!N9</f>
        <v>0</v>
      </c>
      <c r="P9" s="402">
        <f>กลุ่มงานแยกรายเดือน!O9</f>
        <v>7600</v>
      </c>
      <c r="Q9" s="402">
        <f>กลุ่มงานแยกรายเดือน!P9</f>
        <v>2850</v>
      </c>
      <c r="R9" s="402">
        <f>กลุ่มงานแยกรายเดือน!Q9</f>
        <v>0</v>
      </c>
      <c r="S9" s="402">
        <f>กลุ่มงานแยกรายเดือน!R9</f>
        <v>0</v>
      </c>
      <c r="T9" s="402">
        <f t="shared" si="2"/>
        <v>10450</v>
      </c>
    </row>
    <row r="10" spans="1:20" x14ac:dyDescent="0.55000000000000004">
      <c r="A10" s="400">
        <v>6</v>
      </c>
      <c r="B10" s="401" t="s">
        <v>242</v>
      </c>
      <c r="C10" s="402">
        <f t="shared" si="0"/>
        <v>481720</v>
      </c>
      <c r="D10" s="402">
        <f t="shared" si="1"/>
        <v>481720</v>
      </c>
      <c r="E10" s="402"/>
      <c r="F10" s="402"/>
      <c r="G10" s="402">
        <f>กลุ่มงานแยกรายเดือน!G10</f>
        <v>0</v>
      </c>
      <c r="H10" s="402">
        <f>กลุ่มงานแยกรายเดือน!H10</f>
        <v>6650</v>
      </c>
      <c r="I10" s="402">
        <f>กลุ่มงานแยกรายเดือน!I10</f>
        <v>286540</v>
      </c>
      <c r="J10" s="402">
        <f>กลุ่มงานแยกรายเดือน!J10</f>
        <v>103080</v>
      </c>
      <c r="K10" s="402">
        <f>กลุ่มงานแยกรายเดือน!K10</f>
        <v>6650</v>
      </c>
      <c r="L10" s="402">
        <f>กลุ่มงานแยกรายเดือน!L10</f>
        <v>9500</v>
      </c>
      <c r="M10" s="402">
        <f t="shared" si="3"/>
        <v>412420</v>
      </c>
      <c r="N10" s="402">
        <f>กลุ่มงานแยกรายเดือน!M10</f>
        <v>17580</v>
      </c>
      <c r="O10" s="402">
        <f>กลุ่มงานแยกรายเดือน!N10</f>
        <v>24640</v>
      </c>
      <c r="P10" s="402">
        <f>กลุ่มงานแยกรายเดือน!O10-41800</f>
        <v>6650</v>
      </c>
      <c r="Q10" s="402">
        <f>กลุ่มงานแยกรายเดือน!P10</f>
        <v>20430</v>
      </c>
      <c r="R10" s="402">
        <f>กลุ่มงานแยกรายเดือน!Q10</f>
        <v>0</v>
      </c>
      <c r="S10" s="402">
        <f>กลุ่มงานแยกรายเดือน!R10</f>
        <v>0</v>
      </c>
      <c r="T10" s="402">
        <f t="shared" si="2"/>
        <v>69300</v>
      </c>
    </row>
    <row r="11" spans="1:20" x14ac:dyDescent="0.55000000000000004">
      <c r="A11" s="400">
        <v>7</v>
      </c>
      <c r="B11" s="401" t="s">
        <v>228</v>
      </c>
      <c r="C11" s="402">
        <f t="shared" si="0"/>
        <v>219500</v>
      </c>
      <c r="D11" s="402">
        <f t="shared" si="1"/>
        <v>219500</v>
      </c>
      <c r="E11" s="402"/>
      <c r="F11" s="402"/>
      <c r="G11" s="402">
        <f>'A39'!I24+'A39'!I62+'A40'!I38</f>
        <v>0</v>
      </c>
      <c r="H11" s="402">
        <f>'A39'!J24+'A39'!J62+'A40'!J38</f>
        <v>50000</v>
      </c>
      <c r="I11" s="402">
        <f>'A39'!K24+'A39'!K62+'A40'!K38</f>
        <v>32850</v>
      </c>
      <c r="J11" s="402">
        <f>'A39'!L24+'A39'!L62+'A40'!L38</f>
        <v>83800</v>
      </c>
      <c r="K11" s="402">
        <f>'A39'!M24+'A39'!M62+'A40'!M38</f>
        <v>30000</v>
      </c>
      <c r="L11" s="402">
        <f>'A39'!N24+'A39'!N62+'A40'!N38</f>
        <v>0</v>
      </c>
      <c r="M11" s="402">
        <f t="shared" si="3"/>
        <v>196650</v>
      </c>
      <c r="N11" s="402">
        <f>'A39'!P24+'A39'!P62+'A40'!P38</f>
        <v>0</v>
      </c>
      <c r="O11" s="402">
        <f>'A39'!Q24+'A39'!Q62+'A40'!Q38</f>
        <v>22850</v>
      </c>
      <c r="P11" s="402">
        <f>'A39'!R24+'A39'!R62+'A40'!R38</f>
        <v>0</v>
      </c>
      <c r="Q11" s="402">
        <f>'A39'!S24+'A39'!S62+'A40'!S38</f>
        <v>0</v>
      </c>
      <c r="R11" s="402">
        <f>'A39'!T24+'A39'!T62+'A40'!T38</f>
        <v>0</v>
      </c>
      <c r="S11" s="402">
        <f>'A39'!U24+'A39'!U62+'A40'!U38</f>
        <v>0</v>
      </c>
      <c r="T11" s="402">
        <f t="shared" si="2"/>
        <v>22850</v>
      </c>
    </row>
    <row r="12" spans="1:20" s="1" customFormat="1" x14ac:dyDescent="0.55000000000000004">
      <c r="A12" s="85">
        <v>8</v>
      </c>
      <c r="B12" s="94" t="s">
        <v>229</v>
      </c>
      <c r="C12" s="95">
        <f t="shared" si="0"/>
        <v>191625</v>
      </c>
      <c r="D12" s="402">
        <f t="shared" si="1"/>
        <v>191625</v>
      </c>
      <c r="E12" s="95"/>
      <c r="F12" s="95"/>
      <c r="G12" s="95">
        <f>'A8'!I59+'A14 '!I30+'A26 '!I29+'A30 '!I38+'A36'!I96</f>
        <v>0</v>
      </c>
      <c r="H12" s="95">
        <f>'A8'!J59+'A14 '!J30+'A26 '!J29+'A30 '!J38+'A36'!J96</f>
        <v>18200</v>
      </c>
      <c r="I12" s="95">
        <f>'A8'!K59+'A14 '!K30+'A26 '!K29+'A30 '!K38+'A36'!K96</f>
        <v>15175</v>
      </c>
      <c r="J12" s="95">
        <f>'A8'!L59+'A14 '!L30+'A26 '!L29+'A30 '!L38+'A36'!L96</f>
        <v>29490</v>
      </c>
      <c r="K12" s="95">
        <f>'A8'!M59+'A14 '!M30+'A26 '!M29+'A30 '!M38+'A36'!M96</f>
        <v>36490</v>
      </c>
      <c r="L12" s="95">
        <f>'A8'!N59+'A14 '!N30+'A26 '!N29+'A30 '!N38+'A36'!N96</f>
        <v>2625</v>
      </c>
      <c r="M12" s="95">
        <f t="shared" si="3"/>
        <v>101980</v>
      </c>
      <c r="N12" s="95">
        <f>'A14 '!O30+'A26 '!O29+'A30 '!O38+'A36'!O96+'A8'!O59</f>
        <v>5700</v>
      </c>
      <c r="O12" s="95">
        <f>'A14 '!P30+'A26 '!P29+'A30 '!P38+'A36'!P96+'A8'!P59</f>
        <v>18620</v>
      </c>
      <c r="P12" s="95">
        <f>'A14 '!Q30+'A26 '!Q29+'A30 '!Q38+'A36'!Q96+'A8'!Q59</f>
        <v>18675</v>
      </c>
      <c r="Q12" s="95">
        <f>'A14 '!R30+'A26 '!R29+'A30 '!R38+'A36'!R96+'A8'!R59</f>
        <v>46650</v>
      </c>
      <c r="R12" s="95">
        <f>'A14 '!S30+'A26 '!S29+'A30 '!S38+'A36'!S96+'A8'!S59</f>
        <v>0</v>
      </c>
      <c r="S12" s="95">
        <f>'A14 '!T30+'A26 '!T29+'A30 '!T38+'A36'!T96+'A8'!T59</f>
        <v>0</v>
      </c>
      <c r="T12" s="95">
        <f t="shared" si="2"/>
        <v>89645</v>
      </c>
    </row>
    <row r="13" spans="1:20" x14ac:dyDescent="0.55000000000000004">
      <c r="A13" s="400">
        <v>9</v>
      </c>
      <c r="B13" s="401" t="s">
        <v>232</v>
      </c>
      <c r="C13" s="402">
        <f t="shared" si="0"/>
        <v>100000</v>
      </c>
      <c r="D13" s="402">
        <f t="shared" si="1"/>
        <v>100000</v>
      </c>
      <c r="E13" s="402"/>
      <c r="F13" s="402"/>
      <c r="G13" s="402">
        <f>'A1 '!I37+'A1 '!I191+'A1 '!I238</f>
        <v>0</v>
      </c>
      <c r="H13" s="402">
        <f>'A1 '!J37+'A1 '!J191+'A1 '!J238</f>
        <v>0</v>
      </c>
      <c r="I13" s="402">
        <f>'A1 '!K37+'A1 '!K191+'A1 '!K238</f>
        <v>20750</v>
      </c>
      <c r="J13" s="402">
        <f>'A1 '!L37+'A1 '!L191+'A1 '!L238</f>
        <v>40000</v>
      </c>
      <c r="K13" s="402">
        <f>'A1 '!M37+'A1 '!M191+'A1 '!M238</f>
        <v>0</v>
      </c>
      <c r="L13" s="402">
        <f>'A1 '!N37+'A1 '!N191+'A1 '!N238</f>
        <v>0</v>
      </c>
      <c r="M13" s="402">
        <f t="shared" si="3"/>
        <v>60750</v>
      </c>
      <c r="N13" s="402">
        <f>'A1 '!O238+'A1 '!O191+'A1 '!O37</f>
        <v>29750</v>
      </c>
      <c r="O13" s="402">
        <f>'A1 '!P238+'A1 '!P191+'A1 '!P37</f>
        <v>0</v>
      </c>
      <c r="P13" s="402">
        <f>'A1 '!Q238+'A1 '!Q191+'A1 '!Q37</f>
        <v>4750</v>
      </c>
      <c r="Q13" s="402">
        <f>'A1 '!R238+'A1 '!R191+'A1 '!R37</f>
        <v>0</v>
      </c>
      <c r="R13" s="402">
        <f>'A1 '!S238+'A1 '!S191+'A1 '!S37</f>
        <v>4750</v>
      </c>
      <c r="S13" s="402">
        <f>'A1 '!T238+'A1 '!T191+'A1 '!T37</f>
        <v>0</v>
      </c>
      <c r="T13" s="402">
        <f t="shared" si="2"/>
        <v>39250</v>
      </c>
    </row>
    <row r="14" spans="1:20" x14ac:dyDescent="0.55000000000000004">
      <c r="A14" s="400">
        <v>10</v>
      </c>
      <c r="B14" s="401" t="s">
        <v>234</v>
      </c>
      <c r="C14" s="402">
        <f t="shared" si="0"/>
        <v>425245</v>
      </c>
      <c r="D14" s="402">
        <f t="shared" si="1"/>
        <v>425245</v>
      </c>
      <c r="E14" s="402"/>
      <c r="F14" s="402"/>
      <c r="G14" s="402">
        <f>กลุ่มงานแยกรายเดือน!G14</f>
        <v>875</v>
      </c>
      <c r="H14" s="402">
        <f>กลุ่มงานแยกรายเดือน!H14</f>
        <v>14505</v>
      </c>
      <c r="I14" s="402">
        <f>กลุ่มงานแยกรายเดือน!I14</f>
        <v>875</v>
      </c>
      <c r="J14" s="402">
        <f>กลุ่มงานแยกรายเดือน!J14</f>
        <v>216575</v>
      </c>
      <c r="K14" s="402">
        <f>กลุ่มงานแยกรายเดือน!K14</f>
        <v>14505</v>
      </c>
      <c r="L14" s="402">
        <f>กลุ่มงานแยกรายเดือน!L14</f>
        <v>3045</v>
      </c>
      <c r="M14" s="402">
        <f t="shared" si="3"/>
        <v>250380</v>
      </c>
      <c r="N14" s="402">
        <f>กลุ่มงานแยกรายเดือน!M14</f>
        <v>61960</v>
      </c>
      <c r="O14" s="402">
        <f>กลุ่มงานแยกรายเดือน!N14</f>
        <v>30105</v>
      </c>
      <c r="P14" s="402">
        <f>กลุ่มงานแยกรายเดือน!O14</f>
        <v>24375</v>
      </c>
      <c r="Q14" s="402">
        <f>กลุ่มงานแยกรายเดือน!P14</f>
        <v>875</v>
      </c>
      <c r="R14" s="402">
        <f>กลุ่มงานแยกรายเดือน!Q14</f>
        <v>3045</v>
      </c>
      <c r="S14" s="402">
        <f>กลุ่มงานแยกรายเดือน!R14</f>
        <v>54505</v>
      </c>
      <c r="T14" s="402">
        <f t="shared" si="2"/>
        <v>174865</v>
      </c>
    </row>
    <row r="15" spans="1:20" x14ac:dyDescent="0.55000000000000004">
      <c r="A15" s="400">
        <v>11</v>
      </c>
      <c r="B15" s="401" t="s">
        <v>243</v>
      </c>
      <c r="C15" s="402">
        <f t="shared" si="0"/>
        <v>249535</v>
      </c>
      <c r="D15" s="402">
        <f>M15+T15</f>
        <v>249535</v>
      </c>
      <c r="E15" s="402"/>
      <c r="F15" s="402"/>
      <c r="G15" s="402">
        <f>กลุ่มงานแยกรายเดือน!G15</f>
        <v>0</v>
      </c>
      <c r="H15" s="402">
        <f>กลุ่มงานแยกรายเดือน!H15</f>
        <v>0</v>
      </c>
      <c r="I15" s="402">
        <f>กลุ่มงานแยกรายเดือน!I15</f>
        <v>27960</v>
      </c>
      <c r="J15" s="402">
        <f>กลุ่มงานแยกรายเดือน!J15</f>
        <v>0</v>
      </c>
      <c r="K15" s="402">
        <f>กลุ่มงานแยกรายเดือน!K15</f>
        <v>69800</v>
      </c>
      <c r="L15" s="402">
        <f>กลุ่มงานแยกรายเดือน!L15</f>
        <v>0</v>
      </c>
      <c r="M15" s="402">
        <f t="shared" si="3"/>
        <v>97760</v>
      </c>
      <c r="N15" s="402">
        <v>10350</v>
      </c>
      <c r="O15" s="402">
        <v>38600</v>
      </c>
      <c r="P15" s="402">
        <v>76875</v>
      </c>
      <c r="Q15" s="402">
        <v>15600</v>
      </c>
      <c r="R15" s="402">
        <v>10350</v>
      </c>
      <c r="S15" s="402">
        <v>0</v>
      </c>
      <c r="T15" s="402">
        <f t="shared" si="2"/>
        <v>151775</v>
      </c>
    </row>
    <row r="16" spans="1:20" ht="26.25" customHeight="1" x14ac:dyDescent="0.55000000000000004">
      <c r="A16" s="400">
        <v>12</v>
      </c>
      <c r="B16" s="401" t="s">
        <v>233</v>
      </c>
      <c r="C16" s="402">
        <f t="shared" si="0"/>
        <v>447000</v>
      </c>
      <c r="D16" s="402">
        <f t="shared" si="1"/>
        <v>447000</v>
      </c>
      <c r="E16" s="402"/>
      <c r="F16" s="402"/>
      <c r="G16" s="402">
        <f>'A5'!I80+'A11'!I38+'A18'!I41+'A21'!I25+'A23 '!I25+'A25 '!I47</f>
        <v>1750</v>
      </c>
      <c r="H16" s="402">
        <f>'A5'!J80+'A11'!J38+'A18'!J41+'A21'!J25+'A23 '!J25+'A25 '!J47</f>
        <v>90000</v>
      </c>
      <c r="I16" s="402">
        <f>'A5'!K80+'A11'!K38+'A18'!K41+'A21'!K25+'A23 '!K25+'A25 '!K47</f>
        <v>35000</v>
      </c>
      <c r="J16" s="402">
        <f>'A5'!L80+'A11'!L38+'A18'!L41+'A21'!L25+'A23 '!L25+'A25 '!L47</f>
        <v>42500</v>
      </c>
      <c r="K16" s="402">
        <f>'A5'!M80+'A11'!M38+'A18'!M41+'A21'!M25+'A23 '!M25+'A25 '!M47</f>
        <v>86750</v>
      </c>
      <c r="L16" s="402">
        <f>'A5'!N80+'A11'!N38+'A18'!N41+'A21'!N25+'A23 '!N25+'A25 '!N47</f>
        <v>64500</v>
      </c>
      <c r="M16" s="402">
        <f t="shared" si="3"/>
        <v>320500</v>
      </c>
      <c r="N16" s="402">
        <f>'A5'!O80+'A11'!O38+'A18'!O41+'A21'!O25+'A23 '!O25+'A25 '!O47</f>
        <v>0</v>
      </c>
      <c r="O16" s="402">
        <f>'A5'!P80+'A11'!P38+'A18'!P41+'A21'!P25+'A23 '!P25+'A25 '!P47</f>
        <v>0</v>
      </c>
      <c r="P16" s="402">
        <f>'A5'!Q80+'A11'!Q38+'A18'!Q41+'A21'!Q25+'A23 '!Q25+'A25 '!Q47</f>
        <v>26500</v>
      </c>
      <c r="Q16" s="402">
        <f>'A5'!R80+'A11'!R38+'A18'!R41+'A21'!R25+'A23 '!R25+'A25 '!R47</f>
        <v>100000</v>
      </c>
      <c r="R16" s="402">
        <f>'A5'!S80+'A11'!S38+'A18'!S41+'A21'!S25+'A23 '!S25+'A25 '!S47</f>
        <v>0</v>
      </c>
      <c r="S16" s="402">
        <f>'A5'!T80+'A11'!T38+'A18'!T41+'A21'!T25+'A23 '!T25+'A25 '!T47</f>
        <v>0</v>
      </c>
      <c r="T16" s="402">
        <f t="shared" si="2"/>
        <v>126500</v>
      </c>
    </row>
    <row r="17" spans="1:20" x14ac:dyDescent="0.55000000000000004">
      <c r="A17" s="400">
        <v>13</v>
      </c>
      <c r="B17" s="401" t="s">
        <v>235</v>
      </c>
      <c r="C17" s="402">
        <f t="shared" si="0"/>
        <v>181900</v>
      </c>
      <c r="D17" s="427">
        <f>'แบ่ง 6เดือน'!D17</f>
        <v>181900</v>
      </c>
      <c r="E17" s="402"/>
      <c r="F17" s="402"/>
      <c r="G17" s="402">
        <f>'A17 '!I18+'A17 '!I19+'A31 '!I17+'A31 '!I18</f>
        <v>0</v>
      </c>
      <c r="H17" s="402">
        <f>'A17 '!J18+'A17 '!J19+'A31 '!J17+'A31 '!J18</f>
        <v>0</v>
      </c>
      <c r="I17" s="402">
        <f>'A17 '!K18+'A17 '!K19+'A31 '!K17+'A31 '!K18</f>
        <v>0</v>
      </c>
      <c r="J17" s="402">
        <f>'A17 '!L18+'A17 '!L19+'A31 '!L17+'A31 '!L18</f>
        <v>0</v>
      </c>
      <c r="K17" s="402">
        <f>'A17 '!M18+'A17 '!M19+'A31 '!M17+'A31 '!M18</f>
        <v>0</v>
      </c>
      <c r="L17" s="402">
        <f>'A17 '!N18+'A17 '!N19+'A31 '!N17+'A31 '!N18</f>
        <v>0</v>
      </c>
      <c r="M17" s="402">
        <f>SUM(G17:L17)</f>
        <v>0</v>
      </c>
      <c r="N17" s="402">
        <f>'A17 '!O18+'A17 '!O19+'A31 '!O17+'A31 '!O18</f>
        <v>5700</v>
      </c>
      <c r="O17" s="402">
        <f>'A17 '!P18+'A17 '!P19+'A31 '!P17+'A31 '!P18</f>
        <v>35100</v>
      </c>
      <c r="P17" s="402">
        <f>'A17 '!Q18+'A17 '!Q19+'A31 '!Q17+'A31 '!Q18</f>
        <v>129700</v>
      </c>
      <c r="Q17" s="402">
        <f>'A17 '!R18+'A17 '!R19+'A31 '!R17+'A31 '!R18</f>
        <v>0</v>
      </c>
      <c r="R17" s="402">
        <f>'A17 '!S18+'A17 '!S19+'A31 '!S17+'A31 '!S18</f>
        <v>0</v>
      </c>
      <c r="S17" s="402">
        <f>'A17 '!T18+'A17 '!T19+'A31 '!T17+'A31 '!T18</f>
        <v>11400</v>
      </c>
      <c r="T17" s="402">
        <f>SUM(N17:S17)</f>
        <v>181900</v>
      </c>
    </row>
    <row r="18" spans="1:20" x14ac:dyDescent="0.55000000000000004">
      <c r="A18" s="419"/>
      <c r="B18" s="428" t="s">
        <v>236</v>
      </c>
      <c r="C18" s="429">
        <f>SUM(C5:C17)</f>
        <v>5326485</v>
      </c>
      <c r="D18" s="429">
        <f t="shared" ref="D18:T18" si="4">SUM(D5:D17)</f>
        <v>5326485</v>
      </c>
      <c r="E18" s="429">
        <f t="shared" si="4"/>
        <v>0</v>
      </c>
      <c r="F18" s="429">
        <f t="shared" si="4"/>
        <v>0</v>
      </c>
      <c r="G18" s="429">
        <f t="shared" si="4"/>
        <v>2625</v>
      </c>
      <c r="H18" s="429">
        <f t="shared" si="4"/>
        <v>275495</v>
      </c>
      <c r="I18" s="429">
        <f t="shared" si="4"/>
        <v>827860</v>
      </c>
      <c r="J18" s="429">
        <f t="shared" si="4"/>
        <v>1052540</v>
      </c>
      <c r="K18" s="429">
        <f t="shared" si="4"/>
        <v>764990</v>
      </c>
      <c r="L18" s="429">
        <f t="shared" si="4"/>
        <v>261480</v>
      </c>
      <c r="M18" s="429">
        <f t="shared" si="4"/>
        <v>3184990</v>
      </c>
      <c r="N18" s="429">
        <f t="shared" si="4"/>
        <v>298770</v>
      </c>
      <c r="O18" s="429">
        <f t="shared" si="4"/>
        <v>244885</v>
      </c>
      <c r="P18" s="429">
        <f t="shared" si="4"/>
        <v>750535</v>
      </c>
      <c r="Q18" s="429">
        <f t="shared" si="4"/>
        <v>706975</v>
      </c>
      <c r="R18" s="429">
        <f t="shared" si="4"/>
        <v>49615</v>
      </c>
      <c r="S18" s="429">
        <f t="shared" si="4"/>
        <v>90715</v>
      </c>
      <c r="T18" s="429">
        <f t="shared" si="4"/>
        <v>2141495</v>
      </c>
    </row>
    <row r="19" spans="1:20" x14ac:dyDescent="0.55000000000000004">
      <c r="A19" s="400">
        <v>14</v>
      </c>
      <c r="B19" s="401" t="s">
        <v>237</v>
      </c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</row>
    <row r="20" spans="1:20" x14ac:dyDescent="0.55000000000000004">
      <c r="A20" s="400"/>
      <c r="B20" s="401" t="s">
        <v>238</v>
      </c>
      <c r="C20" s="402">
        <f>D20+E20+F20</f>
        <v>5336400</v>
      </c>
      <c r="D20" s="402">
        <f>M20+T20</f>
        <v>5336400</v>
      </c>
      <c r="E20" s="402">
        <f>'A43'!G33</f>
        <v>0</v>
      </c>
      <c r="F20" s="402"/>
      <c r="G20" s="402">
        <f>'A43'!I33-110000</f>
        <v>202200</v>
      </c>
      <c r="H20" s="402">
        <f>'A43'!J33</f>
        <v>302200</v>
      </c>
      <c r="I20" s="402">
        <f>'A43'!K33</f>
        <v>471200</v>
      </c>
      <c r="J20" s="402">
        <f>'A43'!L33</f>
        <v>367200</v>
      </c>
      <c r="K20" s="402">
        <f>'A43'!M33</f>
        <v>407200</v>
      </c>
      <c r="L20" s="402">
        <f>'A43'!N33</f>
        <v>632200</v>
      </c>
      <c r="M20" s="402">
        <f>SUM(G20:L20)</f>
        <v>2382200</v>
      </c>
      <c r="N20" s="402">
        <f>'A43'!O33</f>
        <v>407200</v>
      </c>
      <c r="O20" s="402">
        <f>'A43'!P33</f>
        <v>417200</v>
      </c>
      <c r="P20" s="402">
        <f>'A43'!Q33</f>
        <v>648200</v>
      </c>
      <c r="Q20" s="402">
        <f>'A43'!R33</f>
        <v>427200</v>
      </c>
      <c r="R20" s="402">
        <f>'A43'!S33</f>
        <v>472200</v>
      </c>
      <c r="S20" s="402">
        <f>'A43'!T33</f>
        <v>582200</v>
      </c>
      <c r="T20" s="402">
        <f>SUM(N20:S20)</f>
        <v>2954200</v>
      </c>
    </row>
    <row r="21" spans="1:20" x14ac:dyDescent="0.55000000000000004">
      <c r="A21" s="400"/>
      <c r="B21" s="401" t="s">
        <v>239</v>
      </c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</row>
    <row r="22" spans="1:20" x14ac:dyDescent="0.55000000000000004">
      <c r="A22" s="400">
        <v>15</v>
      </c>
      <c r="B22" s="401" t="s">
        <v>240</v>
      </c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</row>
    <row r="23" spans="1:20" x14ac:dyDescent="0.55000000000000004">
      <c r="A23" s="419"/>
      <c r="B23" s="428" t="s">
        <v>241</v>
      </c>
      <c r="C23" s="429">
        <f>SUM(C18:C22)</f>
        <v>10662885</v>
      </c>
      <c r="D23" s="429">
        <f t="shared" ref="D23:T23" si="5">SUM(D18:D22)</f>
        <v>10662885</v>
      </c>
      <c r="E23" s="429">
        <f t="shared" si="5"/>
        <v>0</v>
      </c>
      <c r="F23" s="429">
        <f t="shared" si="5"/>
        <v>0</v>
      </c>
      <c r="G23" s="429">
        <f t="shared" si="5"/>
        <v>204825</v>
      </c>
      <c r="H23" s="429">
        <f t="shared" si="5"/>
        <v>577695</v>
      </c>
      <c r="I23" s="429">
        <f t="shared" si="5"/>
        <v>1299060</v>
      </c>
      <c r="J23" s="429">
        <f t="shared" si="5"/>
        <v>1419740</v>
      </c>
      <c r="K23" s="1481">
        <f t="shared" si="5"/>
        <v>1172190</v>
      </c>
      <c r="L23" s="429">
        <f t="shared" si="5"/>
        <v>893680</v>
      </c>
      <c r="M23" s="429">
        <f t="shared" si="5"/>
        <v>5567190</v>
      </c>
      <c r="N23" s="429">
        <f t="shared" si="5"/>
        <v>705970</v>
      </c>
      <c r="O23" s="429">
        <f t="shared" si="5"/>
        <v>662085</v>
      </c>
      <c r="P23" s="429">
        <f t="shared" si="5"/>
        <v>1398735</v>
      </c>
      <c r="Q23" s="429">
        <f t="shared" si="5"/>
        <v>1134175</v>
      </c>
      <c r="R23" s="429">
        <f t="shared" si="5"/>
        <v>521815</v>
      </c>
      <c r="S23" s="429">
        <f t="shared" si="5"/>
        <v>672915</v>
      </c>
      <c r="T23" s="429">
        <f t="shared" si="5"/>
        <v>5095695</v>
      </c>
    </row>
    <row r="26" spans="1:20" x14ac:dyDescent="0.55000000000000004">
      <c r="M26" s="1482"/>
    </row>
  </sheetData>
  <mergeCells count="5">
    <mergeCell ref="A1:S1"/>
    <mergeCell ref="G3:I3"/>
    <mergeCell ref="J3:L3"/>
    <mergeCell ref="N3:P3"/>
    <mergeCell ref="Q3:S3"/>
  </mergeCells>
  <pageMargins left="0.15748031496062992" right="0.11811023622047245" top="0.55118110236220474" bottom="0.35433070866141736" header="0.31496062992125984" footer="0.31496062992125984"/>
  <pageSetup paperSize="5" scale="6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C5:G25"/>
  <sheetViews>
    <sheetView topLeftCell="A13" workbookViewId="0">
      <selection activeCell="L17" sqref="K17:L17"/>
    </sheetView>
  </sheetViews>
  <sheetFormatPr defaultRowHeight="24" x14ac:dyDescent="0.55000000000000004"/>
  <cols>
    <col min="1" max="1" width="9.140625" style="1"/>
    <col min="2" max="2" width="7" style="1" customWidth="1"/>
    <col min="3" max="16384" width="9.140625" style="1"/>
  </cols>
  <sheetData>
    <row r="5" spans="3:7" ht="54" x14ac:dyDescent="1.2">
      <c r="D5" s="341"/>
      <c r="E5" s="341"/>
      <c r="F5" s="343" t="s">
        <v>400</v>
      </c>
    </row>
    <row r="6" spans="3:7" ht="39.75" x14ac:dyDescent="0.9">
      <c r="D6" s="342"/>
      <c r="E6" s="342"/>
      <c r="F6" s="61" t="s">
        <v>497</v>
      </c>
      <c r="G6" s="342"/>
    </row>
    <row r="7" spans="3:7" ht="36" x14ac:dyDescent="0.8">
      <c r="C7" s="44"/>
    </row>
    <row r="8" spans="3:7" ht="36" x14ac:dyDescent="0.8">
      <c r="C8" s="44"/>
    </row>
    <row r="25" spans="4:4" ht="39.75" x14ac:dyDescent="0.9">
      <c r="D25" s="61" t="s">
        <v>2315</v>
      </c>
    </row>
  </sheetData>
  <pageMargins left="1.4960629921259843" right="0.70866141732283472" top="0.74803149606299213" bottom="0.74803149606299213" header="0.31496062992125984" footer="0.31496062992125984"/>
  <pageSetup paperSize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rgb="FFFFFF00"/>
  </sheetPr>
  <dimension ref="A1:U239"/>
  <sheetViews>
    <sheetView topLeftCell="A229" zoomScale="73" zoomScaleNormal="73" workbookViewId="0">
      <selection activeCell="L158" sqref="L158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1.140625" style="107" customWidth="1"/>
    <col min="4" max="4" width="18.28515625" style="115" customWidth="1"/>
    <col min="5" max="5" width="13.140625" style="107" customWidth="1"/>
    <col min="6" max="6" width="12.42578125" style="107" customWidth="1"/>
    <col min="7" max="7" width="13.7109375" style="107" customWidth="1"/>
    <col min="8" max="8" width="11" style="107" customWidth="1"/>
    <col min="9" max="9" width="9.42578125" style="107" customWidth="1"/>
    <col min="10" max="10" width="9.7109375" style="107" customWidth="1"/>
    <col min="11" max="11" width="9.85546875" style="107" bestFit="1" customWidth="1"/>
    <col min="12" max="12" width="11.140625" style="107" bestFit="1" customWidth="1"/>
    <col min="13" max="13" width="9.42578125" style="107" bestFit="1" customWidth="1"/>
    <col min="14" max="14" width="9.85546875" style="107" bestFit="1" customWidth="1"/>
    <col min="15" max="15" width="9.42578125" style="107" bestFit="1" customWidth="1"/>
    <col min="16" max="17" width="10.42578125" style="107" bestFit="1" customWidth="1"/>
    <col min="18" max="18" width="11.140625" style="107" bestFit="1" customWidth="1"/>
    <col min="19" max="19" width="9.42578125" style="107" bestFit="1" customWidth="1"/>
    <col min="20" max="20" width="9.28515625" style="107" bestFit="1" customWidth="1"/>
    <col min="21" max="21" width="12.140625" style="107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21" customHeight="1" x14ac:dyDescent="0.55000000000000004">
      <c r="A2" s="25"/>
      <c r="B2" s="45" t="s">
        <v>26</v>
      </c>
      <c r="C2" s="109" t="s">
        <v>34</v>
      </c>
      <c r="D2" s="110" t="s">
        <v>29</v>
      </c>
      <c r="E2" s="111"/>
      <c r="F2" s="112" t="s">
        <v>30</v>
      </c>
      <c r="G2" s="111"/>
      <c r="H2" s="112" t="s">
        <v>27</v>
      </c>
      <c r="I2" s="113"/>
    </row>
    <row r="3" spans="1:21" ht="21" customHeight="1" x14ac:dyDescent="0.55000000000000004">
      <c r="A3" s="25"/>
      <c r="B3" s="45" t="s">
        <v>48</v>
      </c>
      <c r="C3" s="109" t="s">
        <v>145</v>
      </c>
      <c r="D3" s="1373"/>
      <c r="F3" s="115"/>
      <c r="G3" s="115"/>
      <c r="H3" s="115"/>
    </row>
    <row r="4" spans="1:21" s="1" customFormat="1" ht="21" customHeight="1" x14ac:dyDescent="0.55000000000000004">
      <c r="A4" s="25"/>
      <c r="B4" s="45" t="s">
        <v>515</v>
      </c>
      <c r="C4" s="28" t="s">
        <v>255</v>
      </c>
      <c r="D4" s="600"/>
      <c r="E4" s="2"/>
      <c r="F4" s="2"/>
      <c r="G4" s="2"/>
    </row>
    <row r="5" spans="1:21" s="1" customFormat="1" ht="21" customHeight="1" x14ac:dyDescent="0.55000000000000004">
      <c r="A5" s="25"/>
      <c r="B5" s="45" t="s">
        <v>18</v>
      </c>
      <c r="C5" s="166" t="s">
        <v>28</v>
      </c>
      <c r="D5" s="1374" t="s">
        <v>49</v>
      </c>
      <c r="E5" s="166"/>
      <c r="F5" s="166" t="s">
        <v>50</v>
      </c>
      <c r="H5" s="166" t="s">
        <v>51</v>
      </c>
      <c r="K5" s="166" t="s">
        <v>54</v>
      </c>
      <c r="N5" s="166" t="s">
        <v>52</v>
      </c>
      <c r="Q5" s="166" t="s">
        <v>53</v>
      </c>
    </row>
    <row r="6" spans="1:21" s="1" customFormat="1" ht="21" customHeight="1" x14ac:dyDescent="0.65">
      <c r="A6" s="25"/>
      <c r="B6" s="27" t="s">
        <v>32</v>
      </c>
      <c r="C6" s="18"/>
      <c r="D6" s="1533" t="s">
        <v>402</v>
      </c>
      <c r="E6" s="411"/>
      <c r="F6" s="1534"/>
      <c r="G6" s="411"/>
      <c r="H6" s="21"/>
      <c r="J6" s="21"/>
    </row>
    <row r="7" spans="1:21" s="1" customFormat="1" ht="21" customHeight="1" x14ac:dyDescent="0.65">
      <c r="A7" s="25"/>
      <c r="B7" s="27"/>
      <c r="C7" s="18"/>
      <c r="D7" s="1533" t="s">
        <v>403</v>
      </c>
      <c r="E7" s="411"/>
      <c r="F7" s="1534"/>
      <c r="G7" s="411"/>
      <c r="H7" s="21"/>
    </row>
    <row r="8" spans="1:21" s="1" customFormat="1" ht="21" customHeight="1" x14ac:dyDescent="0.65">
      <c r="A8" s="25"/>
      <c r="B8" s="27"/>
      <c r="C8" s="18"/>
      <c r="D8" s="411" t="s">
        <v>256</v>
      </c>
      <c r="E8" s="411"/>
      <c r="F8" s="1534"/>
      <c r="G8" s="411"/>
      <c r="H8" s="21"/>
    </row>
    <row r="9" spans="1:21" s="1" customFormat="1" ht="21" customHeight="1" x14ac:dyDescent="0.65">
      <c r="A9" s="25"/>
      <c r="B9" s="27" t="s">
        <v>502</v>
      </c>
      <c r="C9" s="18"/>
      <c r="D9" s="1535" t="s">
        <v>503</v>
      </c>
      <c r="E9" s="1534"/>
      <c r="F9" s="411"/>
      <c r="G9" s="411"/>
      <c r="H9" s="2"/>
    </row>
    <row r="10" spans="1:21" s="1" customFormat="1" ht="21" customHeight="1" x14ac:dyDescent="0.65">
      <c r="A10" s="25"/>
      <c r="B10" s="27"/>
      <c r="C10" s="18"/>
      <c r="D10" s="1535" t="s">
        <v>504</v>
      </c>
      <c r="E10" s="411"/>
      <c r="F10" s="411"/>
      <c r="G10" s="411"/>
      <c r="H10" s="2"/>
    </row>
    <row r="11" spans="1:21" s="1" customFormat="1" ht="21" customHeight="1" x14ac:dyDescent="0.65">
      <c r="A11" s="25"/>
      <c r="B11" s="27"/>
      <c r="C11" s="18"/>
      <c r="D11" s="1758" t="s">
        <v>505</v>
      </c>
      <c r="E11" s="1758"/>
      <c r="F11" s="1758"/>
      <c r="G11" s="411"/>
      <c r="H11" s="2"/>
    </row>
    <row r="12" spans="1:21" s="1" customFormat="1" ht="21" customHeight="1" x14ac:dyDescent="0.65">
      <c r="A12" s="25"/>
      <c r="B12" s="27"/>
      <c r="C12" s="18"/>
      <c r="D12" s="1758" t="s">
        <v>506</v>
      </c>
      <c r="E12" s="1758"/>
      <c r="F12" s="1758"/>
      <c r="G12" s="411"/>
      <c r="H12" s="2"/>
    </row>
    <row r="13" spans="1:21" s="1" customFormat="1" ht="20.25" customHeight="1" x14ac:dyDescent="0.65">
      <c r="A13" s="25"/>
      <c r="B13" s="27"/>
      <c r="C13" s="18"/>
      <c r="D13" s="1535" t="s">
        <v>507</v>
      </c>
      <c r="E13" s="411"/>
      <c r="F13" s="411"/>
      <c r="G13" s="411"/>
      <c r="H13" s="2"/>
    </row>
    <row r="14" spans="1:21" s="1" customFormat="1" ht="20.25" customHeight="1" x14ac:dyDescent="0.65">
      <c r="A14" s="25"/>
      <c r="B14" s="27"/>
      <c r="C14" s="18"/>
      <c r="D14" s="1535" t="s">
        <v>508</v>
      </c>
      <c r="E14" s="411"/>
      <c r="F14" s="411"/>
      <c r="G14" s="411"/>
      <c r="H14" s="2"/>
    </row>
    <row r="15" spans="1:21" s="1" customFormat="1" ht="20.25" customHeight="1" x14ac:dyDescent="0.65">
      <c r="A15" s="25"/>
      <c r="B15" s="27"/>
      <c r="C15" s="18"/>
      <c r="D15" s="1535" t="s">
        <v>509</v>
      </c>
      <c r="E15" s="411"/>
      <c r="F15" s="411"/>
      <c r="G15" s="411"/>
      <c r="H15" s="2"/>
    </row>
    <row r="16" spans="1:21" s="1" customFormat="1" ht="20.25" customHeight="1" x14ac:dyDescent="0.65">
      <c r="A16" s="25"/>
      <c r="B16" s="27"/>
      <c r="C16" s="18"/>
      <c r="D16" s="1535" t="s">
        <v>510</v>
      </c>
      <c r="E16" s="411"/>
      <c r="F16" s="411"/>
      <c r="G16" s="411"/>
      <c r="H16" s="2"/>
    </row>
    <row r="17" spans="1:21" s="1" customFormat="1" ht="20.25" customHeight="1" x14ac:dyDescent="0.65">
      <c r="A17" s="25"/>
      <c r="B17" s="27"/>
      <c r="C17" s="18"/>
      <c r="D17" s="1535" t="s">
        <v>511</v>
      </c>
      <c r="E17" s="411"/>
      <c r="F17" s="411"/>
      <c r="G17" s="411"/>
      <c r="H17" s="2"/>
    </row>
    <row r="18" spans="1:21" s="1" customFormat="1" ht="20.25" customHeight="1" x14ac:dyDescent="0.65">
      <c r="A18" s="25"/>
      <c r="B18" s="27"/>
      <c r="C18" s="18"/>
      <c r="D18" s="1759" t="s">
        <v>512</v>
      </c>
      <c r="E18" s="1759"/>
      <c r="F18" s="1759"/>
      <c r="G18" s="411"/>
      <c r="H18" s="2"/>
    </row>
    <row r="19" spans="1:21" s="1" customFormat="1" ht="20.25" customHeight="1" x14ac:dyDescent="0.65">
      <c r="A19" s="25"/>
      <c r="B19" s="27"/>
      <c r="C19" s="18"/>
      <c r="D19" s="1759" t="s">
        <v>513</v>
      </c>
      <c r="E19" s="1759"/>
      <c r="F19" s="1759"/>
      <c r="G19" s="411"/>
      <c r="H19" s="2"/>
    </row>
    <row r="20" spans="1:21" s="1" customFormat="1" ht="20.25" customHeight="1" x14ac:dyDescent="0.65">
      <c r="A20" s="25"/>
      <c r="B20" s="27"/>
      <c r="C20" s="18"/>
      <c r="D20" s="1760" t="s">
        <v>514</v>
      </c>
      <c r="E20" s="1760"/>
      <c r="F20" s="1760"/>
      <c r="G20" s="1760"/>
      <c r="H20" s="2"/>
    </row>
    <row r="21" spans="1:21" ht="21" customHeight="1" x14ac:dyDescent="0.55000000000000004">
      <c r="A21" s="1749" t="s">
        <v>0</v>
      </c>
      <c r="B21" s="1749" t="s">
        <v>31</v>
      </c>
      <c r="C21" s="118"/>
      <c r="D21" s="119" t="s">
        <v>24</v>
      </c>
      <c r="E21" s="1752" t="s">
        <v>1</v>
      </c>
      <c r="F21" s="1753"/>
      <c r="G21" s="1753"/>
      <c r="H21" s="1754"/>
      <c r="I21" s="1755" t="s">
        <v>203</v>
      </c>
      <c r="J21" s="1756"/>
      <c r="K21" s="1756"/>
      <c r="L21" s="1756"/>
      <c r="M21" s="1756"/>
      <c r="N21" s="1756"/>
      <c r="O21" s="1756"/>
      <c r="P21" s="1756"/>
      <c r="Q21" s="1756"/>
      <c r="R21" s="1756"/>
      <c r="S21" s="1756"/>
      <c r="T21" s="1757"/>
      <c r="U21" s="120"/>
    </row>
    <row r="22" spans="1:21" ht="21" customHeight="1" x14ac:dyDescent="0.55000000000000004">
      <c r="A22" s="1750"/>
      <c r="B22" s="1750"/>
      <c r="C22" s="1270" t="s">
        <v>23</v>
      </c>
      <c r="D22" s="121" t="s">
        <v>25</v>
      </c>
      <c r="E22" s="122" t="s">
        <v>5</v>
      </c>
      <c r="F22" s="123" t="s">
        <v>204</v>
      </c>
      <c r="G22" s="123" t="s">
        <v>205</v>
      </c>
      <c r="H22" s="123" t="s">
        <v>206</v>
      </c>
      <c r="I22" s="1755" t="s">
        <v>207</v>
      </c>
      <c r="J22" s="1756"/>
      <c r="K22" s="1757"/>
      <c r="L22" s="1755" t="s">
        <v>208</v>
      </c>
      <c r="M22" s="1756"/>
      <c r="N22" s="1757"/>
      <c r="O22" s="1755" t="s">
        <v>209</v>
      </c>
      <c r="P22" s="1756"/>
      <c r="Q22" s="1757"/>
      <c r="R22" s="1755" t="s">
        <v>210</v>
      </c>
      <c r="S22" s="1756"/>
      <c r="T22" s="1757"/>
      <c r="U22" s="124" t="s">
        <v>8</v>
      </c>
    </row>
    <row r="23" spans="1:21" x14ac:dyDescent="0.55000000000000004">
      <c r="A23" s="1751"/>
      <c r="B23" s="1751"/>
      <c r="C23" s="71"/>
      <c r="D23" s="1375"/>
      <c r="E23" s="72"/>
      <c r="F23" s="125" t="s">
        <v>6</v>
      </c>
      <c r="G23" s="125" t="s">
        <v>6</v>
      </c>
      <c r="H23" s="125" t="s">
        <v>6</v>
      </c>
      <c r="I23" s="126" t="s">
        <v>211</v>
      </c>
      <c r="J23" s="126" t="s">
        <v>212</v>
      </c>
      <c r="K23" s="126" t="s">
        <v>213</v>
      </c>
      <c r="L23" s="126" t="s">
        <v>214</v>
      </c>
      <c r="M23" s="126" t="s">
        <v>215</v>
      </c>
      <c r="N23" s="126" t="s">
        <v>216</v>
      </c>
      <c r="O23" s="126" t="s">
        <v>217</v>
      </c>
      <c r="P23" s="126" t="s">
        <v>218</v>
      </c>
      <c r="Q23" s="126" t="s">
        <v>219</v>
      </c>
      <c r="R23" s="126" t="s">
        <v>220</v>
      </c>
      <c r="S23" s="126" t="s">
        <v>221</v>
      </c>
      <c r="T23" s="126" t="s">
        <v>222</v>
      </c>
      <c r="U23" s="127"/>
    </row>
    <row r="24" spans="1:21" s="198" customFormat="1" ht="111.75" customHeight="1" x14ac:dyDescent="0.2">
      <c r="A24" s="261">
        <v>1</v>
      </c>
      <c r="B24" s="522" t="s">
        <v>516</v>
      </c>
      <c r="C24" s="210"/>
      <c r="D24" s="1386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</row>
    <row r="25" spans="1:21" s="198" customFormat="1" ht="21.75" x14ac:dyDescent="0.5">
      <c r="A25" s="267"/>
      <c r="B25" s="724" t="s">
        <v>1058</v>
      </c>
      <c r="C25" s="640" t="s">
        <v>1059</v>
      </c>
      <c r="D25" s="1387" t="s">
        <v>1060</v>
      </c>
      <c r="E25" s="693">
        <f>F25+G25+H25</f>
        <v>15000</v>
      </c>
      <c r="F25" s="693">
        <f>I25+J25+K25+L25+M25+N25+O25+P25+Q25+R25+S25+T25</f>
        <v>15000</v>
      </c>
      <c r="G25" s="693"/>
      <c r="H25" s="693"/>
      <c r="I25" s="693"/>
      <c r="J25" s="698"/>
      <c r="K25" s="693">
        <v>15000</v>
      </c>
      <c r="L25" s="693"/>
      <c r="M25" s="693"/>
      <c r="N25" s="693"/>
      <c r="O25" s="693"/>
      <c r="P25" s="693"/>
      <c r="Q25" s="693"/>
      <c r="R25" s="693"/>
      <c r="S25" s="693"/>
      <c r="T25" s="693"/>
      <c r="U25" s="197" t="s">
        <v>1037</v>
      </c>
    </row>
    <row r="26" spans="1:21" s="198" customFormat="1" ht="21.75" x14ac:dyDescent="0.5">
      <c r="A26" s="267"/>
      <c r="B26" s="640" t="s">
        <v>1061</v>
      </c>
      <c r="C26" s="640" t="s">
        <v>1062</v>
      </c>
      <c r="D26" s="818"/>
      <c r="E26" s="698"/>
      <c r="F26" s="698"/>
      <c r="G26" s="698"/>
      <c r="H26" s="698"/>
      <c r="I26" s="698"/>
      <c r="J26" s="698"/>
      <c r="K26" s="698"/>
      <c r="L26" s="698"/>
      <c r="M26" s="698"/>
      <c r="N26" s="698"/>
      <c r="O26" s="698"/>
      <c r="P26" s="698"/>
      <c r="Q26" s="698"/>
      <c r="R26" s="698"/>
      <c r="S26" s="698"/>
      <c r="T26" s="698"/>
      <c r="U26" s="205"/>
    </row>
    <row r="27" spans="1:21" s="198" customFormat="1" ht="21.75" x14ac:dyDescent="0.5">
      <c r="A27" s="267"/>
      <c r="B27" s="640" t="s">
        <v>1063</v>
      </c>
      <c r="C27" s="640" t="s">
        <v>1064</v>
      </c>
      <c r="D27" s="818"/>
      <c r="E27" s="698"/>
      <c r="F27" s="698"/>
      <c r="G27" s="698"/>
      <c r="H27" s="698"/>
      <c r="I27" s="698"/>
      <c r="J27" s="698"/>
      <c r="K27" s="698"/>
      <c r="L27" s="698"/>
      <c r="M27" s="698"/>
      <c r="N27" s="698"/>
      <c r="O27" s="698"/>
      <c r="P27" s="698"/>
      <c r="Q27" s="698"/>
      <c r="R27" s="698"/>
      <c r="S27" s="698"/>
      <c r="T27" s="698"/>
      <c r="U27" s="205"/>
    </row>
    <row r="28" spans="1:21" s="198" customFormat="1" ht="21.75" x14ac:dyDescent="0.5">
      <c r="A28" s="267"/>
      <c r="B28" s="640" t="s">
        <v>1065</v>
      </c>
      <c r="C28" s="259"/>
      <c r="D28" s="1387" t="s">
        <v>1060</v>
      </c>
      <c r="E28" s="698"/>
      <c r="F28" s="698"/>
      <c r="G28" s="698"/>
      <c r="H28" s="698"/>
      <c r="I28" s="698"/>
      <c r="J28" s="698"/>
      <c r="K28" s="698"/>
      <c r="L28" s="698"/>
      <c r="M28" s="698"/>
      <c r="N28" s="698"/>
      <c r="O28" s="698"/>
      <c r="P28" s="698"/>
      <c r="Q28" s="698"/>
      <c r="R28" s="698"/>
      <c r="S28" s="698"/>
      <c r="T28" s="698"/>
      <c r="U28" s="205"/>
    </row>
    <row r="29" spans="1:21" s="198" customFormat="1" ht="21.75" x14ac:dyDescent="0.5">
      <c r="A29" s="267"/>
      <c r="B29" s="640" t="s">
        <v>1066</v>
      </c>
      <c r="C29" s="259"/>
      <c r="D29" s="818"/>
      <c r="E29" s="698"/>
      <c r="F29" s="698"/>
      <c r="G29" s="698"/>
      <c r="H29" s="698"/>
      <c r="I29" s="698"/>
      <c r="J29" s="698"/>
      <c r="K29" s="698"/>
      <c r="L29" s="698"/>
      <c r="M29" s="698"/>
      <c r="N29" s="698"/>
      <c r="O29" s="698"/>
      <c r="P29" s="698"/>
      <c r="Q29" s="698"/>
      <c r="R29" s="698"/>
      <c r="S29" s="698"/>
      <c r="T29" s="698"/>
      <c r="U29" s="205"/>
    </row>
    <row r="30" spans="1:21" s="198" customFormat="1" ht="21.75" x14ac:dyDescent="0.5">
      <c r="A30" s="267"/>
      <c r="B30" s="640" t="s">
        <v>1067</v>
      </c>
      <c r="C30" s="640" t="s">
        <v>1059</v>
      </c>
      <c r="D30" s="615" t="s">
        <v>1053</v>
      </c>
      <c r="E30" s="698">
        <f>F30+G30+H30</f>
        <v>15000</v>
      </c>
      <c r="F30" s="698">
        <f>I30+J30+K30+L30+M30+N30+O30+P30+Q30+R30+S30+T30</f>
        <v>15000</v>
      </c>
      <c r="G30" s="698"/>
      <c r="H30" s="698"/>
      <c r="I30" s="698"/>
      <c r="J30" s="698"/>
      <c r="K30" s="698"/>
      <c r="L30" s="1388">
        <v>15000</v>
      </c>
      <c r="M30" s="698"/>
      <c r="N30" s="698"/>
      <c r="O30" s="698"/>
      <c r="P30" s="698"/>
      <c r="Q30" s="698"/>
      <c r="R30" s="698"/>
      <c r="S30" s="698"/>
      <c r="T30" s="698"/>
      <c r="U30" s="205"/>
    </row>
    <row r="31" spans="1:21" s="198" customFormat="1" ht="21.75" x14ac:dyDescent="0.5">
      <c r="A31" s="267"/>
      <c r="B31" s="640" t="s">
        <v>2316</v>
      </c>
      <c r="C31" s="640" t="s">
        <v>1068</v>
      </c>
      <c r="D31" s="1387"/>
      <c r="E31" s="698"/>
      <c r="F31" s="698"/>
      <c r="G31" s="698"/>
      <c r="H31" s="698"/>
      <c r="I31" s="698"/>
      <c r="J31" s="698"/>
      <c r="K31" s="698"/>
      <c r="L31" s="698"/>
      <c r="M31" s="698"/>
      <c r="N31" s="698"/>
      <c r="O31" s="698"/>
      <c r="P31" s="698"/>
      <c r="Q31" s="698"/>
      <c r="R31" s="698"/>
      <c r="S31" s="698"/>
      <c r="T31" s="698"/>
      <c r="U31" s="205"/>
    </row>
    <row r="32" spans="1:21" s="198" customFormat="1" ht="21.75" x14ac:dyDescent="0.5">
      <c r="A32" s="267"/>
      <c r="B32" s="640" t="s">
        <v>2318</v>
      </c>
      <c r="C32" s="640" t="s">
        <v>1069</v>
      </c>
      <c r="D32" s="1387"/>
      <c r="E32" s="698"/>
      <c r="F32" s="698"/>
      <c r="G32" s="698"/>
      <c r="H32" s="698"/>
      <c r="I32" s="698"/>
      <c r="J32" s="698"/>
      <c r="K32" s="698"/>
      <c r="L32" s="698"/>
      <c r="M32" s="698"/>
      <c r="N32" s="698"/>
      <c r="O32" s="698"/>
      <c r="P32" s="698"/>
      <c r="Q32" s="698"/>
      <c r="R32" s="698"/>
      <c r="S32" s="698"/>
      <c r="T32" s="698"/>
      <c r="U32" s="205"/>
    </row>
    <row r="33" spans="1:21" s="198" customFormat="1" ht="21.75" x14ac:dyDescent="0.5">
      <c r="A33" s="267"/>
      <c r="B33" s="640" t="s">
        <v>2317</v>
      </c>
      <c r="C33" s="259"/>
      <c r="D33" s="1387"/>
      <c r="E33" s="698"/>
      <c r="F33" s="698"/>
      <c r="G33" s="698"/>
      <c r="H33" s="698"/>
      <c r="I33" s="698"/>
      <c r="J33" s="698"/>
      <c r="K33" s="698"/>
      <c r="L33" s="698"/>
      <c r="M33" s="698"/>
      <c r="N33" s="698"/>
      <c r="O33" s="698"/>
      <c r="P33" s="698"/>
      <c r="Q33" s="698"/>
      <c r="R33" s="698"/>
      <c r="S33" s="698"/>
      <c r="T33" s="698"/>
      <c r="U33" s="205"/>
    </row>
    <row r="34" spans="1:21" s="198" customFormat="1" ht="21.75" x14ac:dyDescent="0.2">
      <c r="A34" s="267"/>
      <c r="B34" s="614" t="s">
        <v>1070</v>
      </c>
      <c r="C34" s="623" t="s">
        <v>1071</v>
      </c>
      <c r="D34" s="200" t="s">
        <v>1072</v>
      </c>
      <c r="E34" s="207">
        <f>F34+G34+H34</f>
        <v>20000</v>
      </c>
      <c r="F34" s="207">
        <f>I34+J34+K34+L34+M34+N34+O34+P34+Q34+R34+S34+T34</f>
        <v>20000</v>
      </c>
      <c r="G34" s="207"/>
      <c r="H34" s="207"/>
      <c r="I34" s="207"/>
      <c r="J34" s="207"/>
      <c r="K34" s="207">
        <v>5750</v>
      </c>
      <c r="L34" s="207"/>
      <c r="M34" s="207"/>
      <c r="N34" s="207"/>
      <c r="O34" s="207">
        <v>4750</v>
      </c>
      <c r="P34" s="207"/>
      <c r="Q34" s="207">
        <v>4750</v>
      </c>
      <c r="R34" s="207"/>
      <c r="S34" s="207">
        <v>4750</v>
      </c>
      <c r="T34" s="207"/>
      <c r="U34" s="205"/>
    </row>
    <row r="35" spans="1:21" s="198" customFormat="1" ht="21.75" x14ac:dyDescent="0.5">
      <c r="A35" s="267"/>
      <c r="B35" s="259" t="s">
        <v>1073</v>
      </c>
      <c r="C35" s="259" t="s">
        <v>1074</v>
      </c>
      <c r="D35" s="200" t="s">
        <v>1075</v>
      </c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5"/>
    </row>
    <row r="36" spans="1:21" s="198" customFormat="1" ht="21.75" x14ac:dyDescent="0.5">
      <c r="A36" s="267"/>
      <c r="B36" s="259"/>
      <c r="C36" s="259" t="s">
        <v>1076</v>
      </c>
      <c r="D36" s="818"/>
      <c r="E36" s="698"/>
      <c r="F36" s="698"/>
      <c r="G36" s="698"/>
      <c r="H36" s="698"/>
      <c r="I36" s="698"/>
      <c r="J36" s="698"/>
      <c r="K36" s="698"/>
      <c r="L36" s="698"/>
      <c r="M36" s="698"/>
      <c r="N36" s="698"/>
      <c r="O36" s="698"/>
      <c r="P36" s="698"/>
      <c r="Q36" s="698"/>
      <c r="R36" s="698"/>
      <c r="S36" s="698"/>
      <c r="T36" s="698"/>
      <c r="U36" s="205"/>
    </row>
    <row r="37" spans="1:21" s="198" customFormat="1" ht="20.25" customHeight="1" x14ac:dyDescent="0.2">
      <c r="A37" s="1357"/>
      <c r="B37" s="883"/>
      <c r="C37" s="705"/>
      <c r="D37" s="1144"/>
      <c r="E37" s="1097">
        <f t="shared" ref="E37:T37" si="0">SUM(E25:E36)</f>
        <v>50000</v>
      </c>
      <c r="F37" s="1097">
        <f t="shared" si="0"/>
        <v>50000</v>
      </c>
      <c r="G37" s="1097">
        <f t="shared" si="0"/>
        <v>0</v>
      </c>
      <c r="H37" s="1097">
        <f t="shared" si="0"/>
        <v>0</v>
      </c>
      <c r="I37" s="1097">
        <f t="shared" si="0"/>
        <v>0</v>
      </c>
      <c r="J37" s="1097">
        <f t="shared" si="0"/>
        <v>0</v>
      </c>
      <c r="K37" s="1097">
        <f t="shared" si="0"/>
        <v>20750</v>
      </c>
      <c r="L37" s="1097">
        <f t="shared" si="0"/>
        <v>15000</v>
      </c>
      <c r="M37" s="1097">
        <f t="shared" si="0"/>
        <v>0</v>
      </c>
      <c r="N37" s="1097">
        <f t="shared" si="0"/>
        <v>0</v>
      </c>
      <c r="O37" s="1097">
        <f t="shared" si="0"/>
        <v>4750</v>
      </c>
      <c r="P37" s="1097">
        <f t="shared" si="0"/>
        <v>0</v>
      </c>
      <c r="Q37" s="1097">
        <f t="shared" si="0"/>
        <v>4750</v>
      </c>
      <c r="R37" s="1097">
        <f t="shared" si="0"/>
        <v>0</v>
      </c>
      <c r="S37" s="1097">
        <f t="shared" si="0"/>
        <v>4750</v>
      </c>
      <c r="T37" s="1097">
        <f t="shared" si="0"/>
        <v>0</v>
      </c>
      <c r="U37" s="705"/>
    </row>
    <row r="38" spans="1:21" s="1344" customFormat="1" ht="21.75" x14ac:dyDescent="0.2">
      <c r="A38" s="1366"/>
      <c r="B38" s="197" t="s">
        <v>1945</v>
      </c>
      <c r="C38" s="197" t="s">
        <v>1946</v>
      </c>
      <c r="D38" s="200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197" t="s">
        <v>2255</v>
      </c>
    </row>
    <row r="39" spans="1:21" s="1344" customFormat="1" ht="21.75" x14ac:dyDescent="0.2">
      <c r="A39" s="1366"/>
      <c r="B39" s="197" t="s">
        <v>1947</v>
      </c>
      <c r="C39" s="197" t="s">
        <v>1948</v>
      </c>
      <c r="D39" s="200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650"/>
    </row>
    <row r="40" spans="1:21" s="1344" customFormat="1" ht="21.75" x14ac:dyDescent="0.5">
      <c r="A40" s="1366"/>
      <c r="B40" s="1483" t="s">
        <v>1949</v>
      </c>
      <c r="C40" s="197" t="s">
        <v>1950</v>
      </c>
      <c r="D40" s="200" t="s">
        <v>1951</v>
      </c>
      <c r="E40" s="207">
        <f>F40+G40+H40</f>
        <v>4200</v>
      </c>
      <c r="F40" s="207">
        <f>I40+J40+K40+L40+M40+N40+O40+P40+Q40+R40+S40+T40</f>
        <v>4200</v>
      </c>
      <c r="G40" s="207"/>
      <c r="H40" s="207"/>
      <c r="I40" s="207">
        <v>0</v>
      </c>
      <c r="J40" s="207"/>
      <c r="K40" s="207"/>
      <c r="L40" s="207"/>
      <c r="M40" s="207">
        <v>2100</v>
      </c>
      <c r="N40" s="207"/>
      <c r="O40" s="207"/>
      <c r="P40" s="207">
        <v>2100</v>
      </c>
      <c r="Q40" s="207"/>
      <c r="R40" s="207"/>
      <c r="S40" s="207">
        <v>0</v>
      </c>
      <c r="T40" s="207"/>
      <c r="U40" s="650"/>
    </row>
    <row r="41" spans="1:21" s="1344" customFormat="1" ht="21.75" x14ac:dyDescent="0.5">
      <c r="A41" s="1366"/>
      <c r="B41" s="1483" t="s">
        <v>1952</v>
      </c>
      <c r="C41" s="197"/>
      <c r="D41" s="200"/>
      <c r="E41" s="75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650"/>
    </row>
    <row r="42" spans="1:21" s="1344" customFormat="1" ht="21.75" x14ac:dyDescent="0.5">
      <c r="A42" s="1366"/>
      <c r="B42" s="1483" t="s">
        <v>1953</v>
      </c>
      <c r="C42" s="197"/>
      <c r="D42" s="200" t="s">
        <v>1954</v>
      </c>
      <c r="E42" s="681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650"/>
    </row>
    <row r="43" spans="1:21" s="1344" customFormat="1" ht="21.75" x14ac:dyDescent="0.5">
      <c r="A43" s="1366"/>
      <c r="B43" s="1483" t="s">
        <v>1955</v>
      </c>
      <c r="C43" s="197"/>
      <c r="D43" s="200"/>
      <c r="E43" s="681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650"/>
    </row>
    <row r="44" spans="1:21" s="1344" customFormat="1" ht="21.75" x14ac:dyDescent="0.5">
      <c r="A44" s="1366"/>
      <c r="B44" s="1484" t="s">
        <v>1956</v>
      </c>
      <c r="C44" s="274" t="s">
        <v>1957</v>
      </c>
      <c r="D44" s="1156" t="s">
        <v>1456</v>
      </c>
      <c r="E44" s="661"/>
      <c r="F44" s="661"/>
      <c r="G44" s="661"/>
      <c r="H44" s="661"/>
      <c r="I44" s="661"/>
      <c r="J44" s="661"/>
      <c r="K44" s="661"/>
      <c r="L44" s="661"/>
      <c r="M44" s="661"/>
      <c r="N44" s="661"/>
      <c r="O44" s="661"/>
      <c r="P44" s="661"/>
      <c r="Q44" s="661"/>
      <c r="R44" s="661"/>
      <c r="S44" s="661"/>
      <c r="T44" s="661"/>
      <c r="U44" s="650"/>
    </row>
    <row r="45" spans="1:21" s="1344" customFormat="1" ht="21.75" x14ac:dyDescent="0.5">
      <c r="A45" s="1366"/>
      <c r="B45" s="712" t="s">
        <v>1958</v>
      </c>
      <c r="C45" s="274" t="s">
        <v>1959</v>
      </c>
      <c r="D45" s="223" t="s">
        <v>1960</v>
      </c>
      <c r="E45" s="661"/>
      <c r="F45" s="661"/>
      <c r="G45" s="661"/>
      <c r="H45" s="661"/>
      <c r="I45" s="661"/>
      <c r="J45" s="661"/>
      <c r="K45" s="661"/>
      <c r="L45" s="661"/>
      <c r="M45" s="661"/>
      <c r="N45" s="661"/>
      <c r="O45" s="661"/>
      <c r="P45" s="661"/>
      <c r="Q45" s="661"/>
      <c r="R45" s="661"/>
      <c r="S45" s="661"/>
      <c r="T45" s="661"/>
      <c r="U45" s="650"/>
    </row>
    <row r="46" spans="1:21" s="1344" customFormat="1" ht="21.75" x14ac:dyDescent="0.5">
      <c r="A46" s="1366"/>
      <c r="B46" s="202" t="s">
        <v>1961</v>
      </c>
      <c r="C46" s="274" t="s">
        <v>861</v>
      </c>
      <c r="D46" s="223" t="s">
        <v>1962</v>
      </c>
      <c r="E46" s="661"/>
      <c r="F46" s="661"/>
      <c r="G46" s="661"/>
      <c r="H46" s="661"/>
      <c r="I46" s="661"/>
      <c r="J46" s="661"/>
      <c r="K46" s="661"/>
      <c r="L46" s="661"/>
      <c r="M46" s="661"/>
      <c r="N46" s="661"/>
      <c r="O46" s="661"/>
      <c r="P46" s="661"/>
      <c r="Q46" s="661"/>
      <c r="R46" s="661"/>
      <c r="S46" s="661"/>
      <c r="T46" s="661"/>
      <c r="U46" s="650"/>
    </row>
    <row r="47" spans="1:21" s="1344" customFormat="1" ht="21.75" x14ac:dyDescent="0.5">
      <c r="A47" s="1366"/>
      <c r="B47" s="274" t="s">
        <v>1963</v>
      </c>
      <c r="C47" s="274"/>
      <c r="D47" s="223" t="s">
        <v>1964</v>
      </c>
      <c r="E47" s="661"/>
      <c r="F47" s="661"/>
      <c r="G47" s="661"/>
      <c r="H47" s="661"/>
      <c r="I47" s="661"/>
      <c r="J47" s="661"/>
      <c r="K47" s="661"/>
      <c r="L47" s="661"/>
      <c r="M47" s="661"/>
      <c r="N47" s="661"/>
      <c r="O47" s="661"/>
      <c r="P47" s="661"/>
      <c r="Q47" s="661"/>
      <c r="R47" s="661"/>
      <c r="S47" s="661"/>
      <c r="T47" s="661"/>
      <c r="U47" s="650"/>
    </row>
    <row r="48" spans="1:21" s="1344" customFormat="1" ht="21.75" x14ac:dyDescent="0.5">
      <c r="A48" s="1366"/>
      <c r="B48" s="265" t="s">
        <v>1965</v>
      </c>
      <c r="C48" s="274" t="s">
        <v>1966</v>
      </c>
      <c r="D48" s="223" t="s">
        <v>1668</v>
      </c>
      <c r="E48" s="661">
        <f>F48+G48+H48</f>
        <v>9600</v>
      </c>
      <c r="F48" s="661">
        <f>I48+J48+K48+L48+M48+N48+O48+P48+Q48+R48+S48+T48</f>
        <v>9600</v>
      </c>
      <c r="G48" s="661"/>
      <c r="H48" s="661"/>
      <c r="I48" s="661"/>
      <c r="J48" s="661">
        <v>9600</v>
      </c>
      <c r="K48" s="661"/>
      <c r="L48" s="661"/>
      <c r="M48" s="661"/>
      <c r="N48" s="661"/>
      <c r="O48" s="661"/>
      <c r="P48" s="661"/>
      <c r="Q48" s="661"/>
      <c r="R48" s="661"/>
      <c r="S48" s="661"/>
      <c r="T48" s="661"/>
      <c r="U48" s="650"/>
    </row>
    <row r="49" spans="1:21" s="1344" customFormat="1" ht="24.75" x14ac:dyDescent="0.5">
      <c r="A49" s="1366"/>
      <c r="B49" s="265" t="s">
        <v>2313</v>
      </c>
      <c r="C49" s="274"/>
      <c r="D49" s="223"/>
      <c r="E49" s="661"/>
      <c r="F49" s="661"/>
      <c r="G49" s="661"/>
      <c r="H49" s="661"/>
      <c r="I49" s="661"/>
      <c r="J49" s="661"/>
      <c r="K49" s="661"/>
      <c r="L49" s="661"/>
      <c r="M49" s="661"/>
      <c r="N49" s="661"/>
      <c r="O49" s="661"/>
      <c r="P49" s="661"/>
      <c r="Q49" s="661"/>
      <c r="R49" s="661"/>
      <c r="S49" s="661"/>
      <c r="T49" s="661"/>
      <c r="U49" s="650"/>
    </row>
    <row r="50" spans="1:21" s="1344" customFormat="1" ht="21.75" x14ac:dyDescent="0.5">
      <c r="A50" s="1366"/>
      <c r="B50" s="265" t="s">
        <v>1967</v>
      </c>
      <c r="C50" s="274" t="s">
        <v>1968</v>
      </c>
      <c r="D50" s="223"/>
      <c r="E50" s="661"/>
      <c r="F50" s="661"/>
      <c r="G50" s="661"/>
      <c r="H50" s="661"/>
      <c r="I50" s="661"/>
      <c r="J50" s="661"/>
      <c r="K50" s="661"/>
      <c r="L50" s="661"/>
      <c r="M50" s="661"/>
      <c r="N50" s="661"/>
      <c r="O50" s="661"/>
      <c r="P50" s="661"/>
      <c r="Q50" s="661"/>
      <c r="R50" s="661"/>
      <c r="S50" s="661"/>
      <c r="T50" s="661"/>
      <c r="U50" s="650"/>
    </row>
    <row r="51" spans="1:21" s="1344" customFormat="1" ht="24" customHeight="1" x14ac:dyDescent="0.5">
      <c r="A51" s="1366"/>
      <c r="B51" s="265" t="s">
        <v>1969</v>
      </c>
      <c r="C51" s="274"/>
      <c r="D51" s="223"/>
      <c r="E51" s="661"/>
      <c r="F51" s="661"/>
      <c r="G51" s="661"/>
      <c r="H51" s="661"/>
      <c r="I51" s="661"/>
      <c r="J51" s="661"/>
      <c r="K51" s="661"/>
      <c r="L51" s="661"/>
      <c r="M51" s="661"/>
      <c r="N51" s="661"/>
      <c r="O51" s="661"/>
      <c r="P51" s="661"/>
      <c r="Q51" s="661"/>
      <c r="R51" s="661"/>
      <c r="S51" s="661"/>
      <c r="T51" s="661"/>
      <c r="U51" s="650"/>
    </row>
    <row r="52" spans="1:21" s="1344" customFormat="1" ht="21.75" x14ac:dyDescent="0.5">
      <c r="A52" s="1366"/>
      <c r="B52" s="265" t="s">
        <v>1970</v>
      </c>
      <c r="C52" s="274"/>
      <c r="D52" s="223"/>
      <c r="E52" s="661"/>
      <c r="F52" s="661"/>
      <c r="G52" s="661"/>
      <c r="H52" s="661"/>
      <c r="I52" s="661"/>
      <c r="J52" s="661"/>
      <c r="K52" s="661"/>
      <c r="L52" s="661"/>
      <c r="M52" s="661"/>
      <c r="N52" s="661"/>
      <c r="O52" s="661"/>
      <c r="P52" s="661"/>
      <c r="Q52" s="661"/>
      <c r="R52" s="661"/>
      <c r="S52" s="661"/>
      <c r="T52" s="661"/>
      <c r="U52" s="650"/>
    </row>
    <row r="53" spans="1:21" s="1344" customFormat="1" ht="21.75" x14ac:dyDescent="0.5">
      <c r="A53" s="1366"/>
      <c r="B53" s="259" t="s">
        <v>1971</v>
      </c>
      <c r="C53" s="197"/>
      <c r="D53" s="1493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650"/>
    </row>
    <row r="54" spans="1:21" s="1344" customFormat="1" ht="21.75" x14ac:dyDescent="0.2">
      <c r="A54" s="1366"/>
      <c r="B54" s="197" t="s">
        <v>1972</v>
      </c>
      <c r="C54" s="197"/>
      <c r="D54" s="1493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650"/>
    </row>
    <row r="55" spans="1:21" s="1344" customFormat="1" ht="21.75" x14ac:dyDescent="0.2">
      <c r="A55" s="1366"/>
      <c r="B55" s="197" t="s">
        <v>1973</v>
      </c>
      <c r="C55" s="197" t="s">
        <v>1974</v>
      </c>
      <c r="D55" s="1493" t="s">
        <v>1975</v>
      </c>
      <c r="E55" s="207">
        <f>F55+G55+H55</f>
        <v>22000</v>
      </c>
      <c r="F55" s="207">
        <f>I55+J55+K55+L55+M55+N55+O55+P55+Q55+R55+S55+T55</f>
        <v>22000</v>
      </c>
      <c r="G55" s="207"/>
      <c r="H55" s="207"/>
      <c r="I55" s="207"/>
      <c r="J55" s="207"/>
      <c r="K55" s="207"/>
      <c r="L55" s="207">
        <v>22000</v>
      </c>
      <c r="M55" s="207"/>
      <c r="N55" s="207"/>
      <c r="O55" s="207"/>
      <c r="P55" s="207"/>
      <c r="Q55" s="207"/>
      <c r="R55" s="207"/>
      <c r="S55" s="207"/>
      <c r="T55" s="207"/>
      <c r="U55" s="650"/>
    </row>
    <row r="56" spans="1:21" s="1344" customFormat="1" ht="21.75" x14ac:dyDescent="0.2">
      <c r="A56" s="1366"/>
      <c r="B56" s="197" t="s">
        <v>1976</v>
      </c>
      <c r="C56" s="197" t="s">
        <v>1977</v>
      </c>
      <c r="D56" s="1493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650"/>
    </row>
    <row r="57" spans="1:21" s="1344" customFormat="1" ht="21.75" x14ac:dyDescent="0.2">
      <c r="A57" s="1366"/>
      <c r="B57" s="197" t="s">
        <v>1978</v>
      </c>
      <c r="C57" s="197" t="s">
        <v>1979</v>
      </c>
      <c r="D57" s="1493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650"/>
    </row>
    <row r="58" spans="1:21" s="1344" customFormat="1" ht="21.75" x14ac:dyDescent="0.2">
      <c r="A58" s="1366"/>
      <c r="B58" s="197" t="s">
        <v>1980</v>
      </c>
      <c r="C58" s="197"/>
      <c r="D58" s="1493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650"/>
    </row>
    <row r="59" spans="1:21" s="1344" customFormat="1" ht="21.75" x14ac:dyDescent="0.5">
      <c r="A59" s="1366"/>
      <c r="B59" s="197" t="s">
        <v>1981</v>
      </c>
      <c r="C59" s="197" t="s">
        <v>1974</v>
      </c>
      <c r="D59" s="752" t="s">
        <v>1982</v>
      </c>
      <c r="E59" s="661">
        <f>F59+G59+H59</f>
        <v>20800</v>
      </c>
      <c r="F59" s="661">
        <f>I59+J59+K59+L59+M59+N59+O59+P59+Q59+R59+S59+T59</f>
        <v>20800</v>
      </c>
      <c r="G59" s="661"/>
      <c r="H59" s="661"/>
      <c r="I59" s="661"/>
      <c r="J59" s="661"/>
      <c r="K59" s="661"/>
      <c r="L59" s="661"/>
      <c r="M59" s="661"/>
      <c r="N59" s="661"/>
      <c r="O59" s="661"/>
      <c r="P59" s="661"/>
      <c r="Q59" s="661">
        <v>20800</v>
      </c>
      <c r="R59" s="661"/>
      <c r="S59" s="661"/>
      <c r="T59" s="661"/>
      <c r="U59" s="650"/>
    </row>
    <row r="60" spans="1:21" s="1344" customFormat="1" ht="21.75" x14ac:dyDescent="0.5">
      <c r="A60" s="1366"/>
      <c r="B60" s="712" t="s">
        <v>1983</v>
      </c>
      <c r="C60" s="197" t="s">
        <v>1977</v>
      </c>
      <c r="D60" s="752"/>
      <c r="E60" s="661"/>
      <c r="F60" s="661"/>
      <c r="G60" s="661"/>
      <c r="H60" s="661"/>
      <c r="I60" s="661"/>
      <c r="J60" s="661"/>
      <c r="K60" s="661"/>
      <c r="L60" s="661"/>
      <c r="M60" s="661"/>
      <c r="N60" s="661"/>
      <c r="O60" s="661"/>
      <c r="P60" s="661"/>
      <c r="Q60" s="661"/>
      <c r="R60" s="661"/>
      <c r="S60" s="661"/>
      <c r="T60" s="661"/>
      <c r="U60" s="650"/>
    </row>
    <row r="61" spans="1:21" s="1344" customFormat="1" ht="21.75" x14ac:dyDescent="0.5">
      <c r="A61" s="1366"/>
      <c r="B61" s="274" t="s">
        <v>1984</v>
      </c>
      <c r="C61" s="197" t="s">
        <v>1979</v>
      </c>
      <c r="D61" s="752"/>
      <c r="E61" s="661"/>
      <c r="F61" s="661"/>
      <c r="G61" s="661"/>
      <c r="H61" s="661"/>
      <c r="I61" s="661"/>
      <c r="J61" s="661"/>
      <c r="K61" s="661"/>
      <c r="L61" s="661"/>
      <c r="M61" s="661"/>
      <c r="N61" s="661"/>
      <c r="O61" s="661"/>
      <c r="P61" s="661"/>
      <c r="Q61" s="661"/>
      <c r="R61" s="661"/>
      <c r="S61" s="661"/>
      <c r="T61" s="661"/>
      <c r="U61" s="650"/>
    </row>
    <row r="62" spans="1:21" s="1344" customFormat="1" ht="21.75" x14ac:dyDescent="0.5">
      <c r="A62" s="1366"/>
      <c r="B62" s="274" t="s">
        <v>1985</v>
      </c>
      <c r="C62" s="197" t="s">
        <v>1986</v>
      </c>
      <c r="D62" s="752" t="s">
        <v>1987</v>
      </c>
      <c r="E62" s="661">
        <f>F62+G62+H62</f>
        <v>15000</v>
      </c>
      <c r="F62" s="661">
        <f>I62+J62+K62+L62+M62+N62+O62+P62+Q62+R62+S62+T62</f>
        <v>15000</v>
      </c>
      <c r="G62" s="661"/>
      <c r="H62" s="661"/>
      <c r="I62" s="661"/>
      <c r="J62" s="661"/>
      <c r="K62" s="661"/>
      <c r="L62" s="661"/>
      <c r="M62" s="661"/>
      <c r="N62" s="661">
        <v>15000</v>
      </c>
      <c r="O62" s="661"/>
      <c r="P62" s="661"/>
      <c r="Q62" s="661"/>
      <c r="R62" s="661"/>
      <c r="S62" s="661"/>
      <c r="T62" s="661"/>
      <c r="U62" s="650"/>
    </row>
    <row r="63" spans="1:21" s="1344" customFormat="1" ht="21.75" x14ac:dyDescent="0.5">
      <c r="A63" s="1366"/>
      <c r="B63" s="274" t="s">
        <v>1988</v>
      </c>
      <c r="C63" s="197" t="s">
        <v>1989</v>
      </c>
      <c r="D63" s="752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1"/>
      <c r="T63" s="661"/>
      <c r="U63" s="650"/>
    </row>
    <row r="64" spans="1:21" s="1344" customFormat="1" ht="21.75" x14ac:dyDescent="0.5">
      <c r="A64" s="1366"/>
      <c r="B64" s="274" t="s">
        <v>1990</v>
      </c>
      <c r="C64" s="197" t="s">
        <v>1991</v>
      </c>
      <c r="D64" s="752"/>
      <c r="E64" s="661"/>
      <c r="F64" s="661"/>
      <c r="G64" s="661"/>
      <c r="H64" s="661"/>
      <c r="I64" s="661"/>
      <c r="J64" s="661"/>
      <c r="K64" s="661"/>
      <c r="L64" s="661"/>
      <c r="M64" s="661"/>
      <c r="N64" s="661"/>
      <c r="O64" s="661"/>
      <c r="P64" s="661"/>
      <c r="Q64" s="661"/>
      <c r="R64" s="661"/>
      <c r="S64" s="661"/>
      <c r="T64" s="661"/>
      <c r="U64" s="650"/>
    </row>
    <row r="65" spans="1:21" s="1344" customFormat="1" ht="21.75" x14ac:dyDescent="0.5">
      <c r="A65" s="1366"/>
      <c r="B65" s="274" t="s">
        <v>1992</v>
      </c>
      <c r="C65" s="274" t="s">
        <v>1993</v>
      </c>
      <c r="D65" s="752"/>
      <c r="E65" s="661"/>
      <c r="F65" s="661"/>
      <c r="G65" s="661"/>
      <c r="H65" s="661"/>
      <c r="I65" s="661"/>
      <c r="J65" s="661"/>
      <c r="K65" s="661"/>
      <c r="L65" s="661"/>
      <c r="M65" s="661"/>
      <c r="N65" s="661"/>
      <c r="O65" s="661"/>
      <c r="P65" s="661"/>
      <c r="Q65" s="661"/>
      <c r="R65" s="661"/>
      <c r="S65" s="661"/>
      <c r="T65" s="661"/>
      <c r="U65" s="650"/>
    </row>
    <row r="66" spans="1:21" s="1344" customFormat="1" ht="21.75" x14ac:dyDescent="0.5">
      <c r="A66" s="1366"/>
      <c r="B66" s="274" t="s">
        <v>1994</v>
      </c>
      <c r="C66" s="274" t="s">
        <v>1995</v>
      </c>
      <c r="D66" s="752"/>
      <c r="E66" s="661"/>
      <c r="F66" s="661"/>
      <c r="G66" s="661"/>
      <c r="H66" s="661"/>
      <c r="I66" s="661"/>
      <c r="J66" s="661"/>
      <c r="K66" s="661"/>
      <c r="L66" s="661"/>
      <c r="M66" s="661"/>
      <c r="N66" s="661"/>
      <c r="O66" s="661"/>
      <c r="P66" s="661"/>
      <c r="Q66" s="661"/>
      <c r="R66" s="661"/>
      <c r="S66" s="661"/>
      <c r="T66" s="661"/>
      <c r="U66" s="650"/>
    </row>
    <row r="67" spans="1:21" s="1344" customFormat="1" ht="21.75" x14ac:dyDescent="0.2">
      <c r="A67" s="1366"/>
      <c r="B67" s="197" t="s">
        <v>1996</v>
      </c>
      <c r="C67" s="197" t="s">
        <v>1997</v>
      </c>
      <c r="D67" s="1493" t="s">
        <v>1998</v>
      </c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650"/>
    </row>
    <row r="68" spans="1:21" s="1344" customFormat="1" ht="21.75" x14ac:dyDescent="0.2">
      <c r="A68" s="1366"/>
      <c r="B68" s="197" t="s">
        <v>1999</v>
      </c>
      <c r="C68" s="197" t="s">
        <v>2000</v>
      </c>
      <c r="D68" s="1493" t="s">
        <v>1987</v>
      </c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650"/>
    </row>
    <row r="69" spans="1:21" s="1344" customFormat="1" ht="21.75" x14ac:dyDescent="0.2">
      <c r="A69" s="1366"/>
      <c r="B69" s="197" t="s">
        <v>2001</v>
      </c>
      <c r="C69" s="197"/>
      <c r="D69" s="1493" t="s">
        <v>2002</v>
      </c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650"/>
    </row>
    <row r="70" spans="1:21" s="1344" customFormat="1" ht="21.75" x14ac:dyDescent="0.5">
      <c r="A70" s="1366"/>
      <c r="B70" s="197" t="s">
        <v>2258</v>
      </c>
      <c r="C70" s="197" t="s">
        <v>2011</v>
      </c>
      <c r="D70" s="1491">
        <v>23590</v>
      </c>
      <c r="E70" s="1485">
        <f>F70+G70+H70</f>
        <v>31900</v>
      </c>
      <c r="F70" s="1485">
        <f>I70+J70+K70+L70+M70+N70+O70+P70+Q70+R70+S70+T70</f>
        <v>31900</v>
      </c>
      <c r="G70" s="1485"/>
      <c r="H70" s="1485"/>
      <c r="I70" s="1485"/>
      <c r="J70" s="661"/>
      <c r="K70" s="661"/>
      <c r="L70" s="661"/>
      <c r="M70" s="661"/>
      <c r="N70" s="661"/>
      <c r="O70" s="661"/>
      <c r="P70" s="661"/>
      <c r="Q70" s="661"/>
      <c r="R70" s="661"/>
      <c r="S70" s="1485">
        <v>31900</v>
      </c>
      <c r="T70" s="661"/>
      <c r="U70" s="650"/>
    </row>
    <row r="71" spans="1:21" s="1344" customFormat="1" ht="21.75" x14ac:dyDescent="0.5">
      <c r="A71" s="1366"/>
      <c r="B71" s="197" t="s">
        <v>2035</v>
      </c>
      <c r="C71" s="197" t="s">
        <v>2036</v>
      </c>
      <c r="D71" s="223" t="s">
        <v>2037</v>
      </c>
      <c r="E71" s="1485"/>
      <c r="F71" s="1485"/>
      <c r="G71" s="1485"/>
      <c r="H71" s="1485"/>
      <c r="I71" s="1485"/>
      <c r="J71" s="661"/>
      <c r="K71" s="661"/>
      <c r="L71" s="661"/>
      <c r="M71" s="661"/>
      <c r="N71" s="661"/>
      <c r="O71" s="661"/>
      <c r="P71" s="661"/>
      <c r="Q71" s="661"/>
      <c r="R71" s="661"/>
      <c r="S71" s="661"/>
      <c r="T71" s="661"/>
      <c r="U71" s="650"/>
    </row>
    <row r="72" spans="1:21" s="1344" customFormat="1" ht="21.75" x14ac:dyDescent="0.5">
      <c r="A72" s="1366"/>
      <c r="B72" s="197" t="s">
        <v>2038</v>
      </c>
      <c r="C72" s="197" t="s">
        <v>2039</v>
      </c>
      <c r="D72" s="223"/>
      <c r="E72" s="1485"/>
      <c r="F72" s="1485"/>
      <c r="G72" s="1485"/>
      <c r="H72" s="1485"/>
      <c r="I72" s="1485"/>
      <c r="J72" s="661"/>
      <c r="K72" s="661"/>
      <c r="L72" s="661"/>
      <c r="M72" s="661"/>
      <c r="N72" s="661"/>
      <c r="O72" s="661"/>
      <c r="P72" s="661"/>
      <c r="Q72" s="661"/>
      <c r="R72" s="661"/>
      <c r="S72" s="661"/>
      <c r="T72" s="661"/>
      <c r="U72" s="650"/>
    </row>
    <row r="73" spans="1:21" s="1344" customFormat="1" ht="21.75" x14ac:dyDescent="0.5">
      <c r="A73" s="1366"/>
      <c r="B73" s="197" t="s">
        <v>2040</v>
      </c>
      <c r="C73" s="197" t="s">
        <v>2041</v>
      </c>
      <c r="D73" s="223"/>
      <c r="E73" s="1485"/>
      <c r="F73" s="1485"/>
      <c r="G73" s="1485"/>
      <c r="H73" s="1485"/>
      <c r="I73" s="1485"/>
      <c r="J73" s="661"/>
      <c r="K73" s="661"/>
      <c r="L73" s="661"/>
      <c r="M73" s="661"/>
      <c r="N73" s="661"/>
      <c r="O73" s="661"/>
      <c r="P73" s="661"/>
      <c r="Q73" s="661"/>
      <c r="R73" s="661"/>
      <c r="S73" s="661"/>
      <c r="T73" s="661"/>
      <c r="U73" s="650"/>
    </row>
    <row r="74" spans="1:21" s="1344" customFormat="1" ht="21.75" x14ac:dyDescent="0.5">
      <c r="A74" s="1366"/>
      <c r="B74" s="197" t="s">
        <v>2042</v>
      </c>
      <c r="C74" s="197" t="s">
        <v>2043</v>
      </c>
      <c r="D74" s="223"/>
      <c r="E74" s="1485"/>
      <c r="F74" s="1485"/>
      <c r="G74" s="1485"/>
      <c r="H74" s="1485"/>
      <c r="I74" s="1485"/>
      <c r="J74" s="661"/>
      <c r="K74" s="661"/>
      <c r="L74" s="661"/>
      <c r="M74" s="661"/>
      <c r="N74" s="661"/>
      <c r="O74" s="661"/>
      <c r="P74" s="661"/>
      <c r="Q74" s="661"/>
      <c r="R74" s="661"/>
      <c r="S74" s="661"/>
      <c r="T74" s="661"/>
      <c r="U74" s="650"/>
    </row>
    <row r="75" spans="1:21" s="1344" customFormat="1" ht="21.75" x14ac:dyDescent="0.5">
      <c r="A75" s="1366"/>
      <c r="B75" s="197"/>
      <c r="C75" s="197" t="s">
        <v>2044</v>
      </c>
      <c r="D75" s="223"/>
      <c r="E75" s="1485"/>
      <c r="F75" s="1485"/>
      <c r="G75" s="1485"/>
      <c r="H75" s="1485"/>
      <c r="I75" s="1485"/>
      <c r="J75" s="661"/>
      <c r="K75" s="661"/>
      <c r="L75" s="661"/>
      <c r="M75" s="661"/>
      <c r="N75" s="661"/>
      <c r="O75" s="661"/>
      <c r="P75" s="661"/>
      <c r="Q75" s="661"/>
      <c r="R75" s="661"/>
      <c r="S75" s="661"/>
      <c r="T75" s="661"/>
      <c r="U75" s="650"/>
    </row>
    <row r="76" spans="1:21" s="1344" customFormat="1" ht="21.75" x14ac:dyDescent="0.5">
      <c r="A76" s="1366"/>
      <c r="B76" s="197"/>
      <c r="C76" s="197" t="s">
        <v>2045</v>
      </c>
      <c r="D76" s="223"/>
      <c r="E76" s="1485"/>
      <c r="F76" s="1485"/>
      <c r="G76" s="1485"/>
      <c r="H76" s="1485"/>
      <c r="I76" s="1485"/>
      <c r="J76" s="661"/>
      <c r="K76" s="661"/>
      <c r="L76" s="661"/>
      <c r="M76" s="661"/>
      <c r="N76" s="661"/>
      <c r="O76" s="661"/>
      <c r="P76" s="661"/>
      <c r="Q76" s="661"/>
      <c r="R76" s="661"/>
      <c r="S76" s="661"/>
      <c r="T76" s="661"/>
      <c r="U76" s="650"/>
    </row>
    <row r="77" spans="1:21" s="1344" customFormat="1" ht="21.75" x14ac:dyDescent="0.5">
      <c r="A77" s="1366"/>
      <c r="B77" s="197"/>
      <c r="C77" s="197" t="s">
        <v>2046</v>
      </c>
      <c r="D77" s="223"/>
      <c r="E77" s="1485"/>
      <c r="F77" s="1485"/>
      <c r="G77" s="1485"/>
      <c r="H77" s="1485"/>
      <c r="I77" s="1485"/>
      <c r="J77" s="661"/>
      <c r="K77" s="661"/>
      <c r="L77" s="661"/>
      <c r="M77" s="661"/>
      <c r="N77" s="661"/>
      <c r="O77" s="661"/>
      <c r="P77" s="661"/>
      <c r="Q77" s="661"/>
      <c r="R77" s="661"/>
      <c r="S77" s="661"/>
      <c r="T77" s="661"/>
      <c r="U77" s="650"/>
    </row>
    <row r="78" spans="1:21" s="1344" customFormat="1" ht="21.75" x14ac:dyDescent="0.5">
      <c r="A78" s="1366"/>
      <c r="B78" s="1355" t="s">
        <v>2259</v>
      </c>
      <c r="C78" s="1355" t="s">
        <v>2047</v>
      </c>
      <c r="D78" s="1349" t="s">
        <v>2048</v>
      </c>
      <c r="E78" s="1379">
        <f>F78+G78+H78</f>
        <v>30000</v>
      </c>
      <c r="F78" s="694"/>
      <c r="G78" s="694">
        <f>H78+I78+J78+K78+L78+M78+N78+O78+P78+Q78+R78+S78+T78</f>
        <v>30000</v>
      </c>
      <c r="H78" s="694"/>
      <c r="I78" s="694"/>
      <c r="J78" s="694">
        <v>15000</v>
      </c>
      <c r="K78" s="694"/>
      <c r="L78" s="694"/>
      <c r="M78" s="694">
        <v>15000</v>
      </c>
      <c r="N78" s="1380"/>
      <c r="O78" s="1380"/>
      <c r="P78" s="1380"/>
      <c r="Q78" s="1380"/>
      <c r="R78" s="1380"/>
      <c r="S78" s="1380"/>
      <c r="T78" s="1380"/>
      <c r="U78" s="650"/>
    </row>
    <row r="79" spans="1:21" s="1344" customFormat="1" ht="21.75" x14ac:dyDescent="0.5">
      <c r="A79" s="1366"/>
      <c r="B79" s="1345" t="s">
        <v>2049</v>
      </c>
      <c r="C79" s="1345" t="s">
        <v>734</v>
      </c>
      <c r="D79" s="1347" t="s">
        <v>2050</v>
      </c>
      <c r="E79" s="1379"/>
      <c r="F79" s="1379"/>
      <c r="G79" s="1379"/>
      <c r="H79" s="1379"/>
      <c r="I79" s="1379"/>
      <c r="J79" s="723"/>
      <c r="K79" s="723"/>
      <c r="L79" s="723"/>
      <c r="M79" s="723"/>
      <c r="N79" s="723"/>
      <c r="O79" s="723"/>
      <c r="P79" s="723"/>
      <c r="Q79" s="723"/>
      <c r="R79" s="723"/>
      <c r="S79" s="723"/>
      <c r="T79" s="723"/>
      <c r="U79" s="650"/>
    </row>
    <row r="80" spans="1:21" s="1344" customFormat="1" ht="21.75" x14ac:dyDescent="0.5">
      <c r="A80" s="1366"/>
      <c r="B80" s="1345" t="s">
        <v>2051</v>
      </c>
      <c r="C80" s="1345" t="s">
        <v>2036</v>
      </c>
      <c r="D80" s="1347"/>
      <c r="E80" s="1379"/>
      <c r="F80" s="1379"/>
      <c r="G80" s="1379"/>
      <c r="H80" s="1379"/>
      <c r="I80" s="1379"/>
      <c r="J80" s="723"/>
      <c r="K80" s="723"/>
      <c r="L80" s="723"/>
      <c r="M80" s="723"/>
      <c r="N80" s="723"/>
      <c r="O80" s="723"/>
      <c r="P80" s="723"/>
      <c r="Q80" s="723"/>
      <c r="R80" s="723"/>
      <c r="S80" s="723"/>
      <c r="T80" s="723"/>
      <c r="U80" s="650"/>
    </row>
    <row r="81" spans="1:21" s="1344" customFormat="1" ht="21.75" x14ac:dyDescent="0.5">
      <c r="A81" s="1366"/>
      <c r="B81" s="1345"/>
      <c r="C81" s="1345" t="s">
        <v>2052</v>
      </c>
      <c r="D81" s="1347"/>
      <c r="E81" s="1379"/>
      <c r="F81" s="1379"/>
      <c r="G81" s="1379"/>
      <c r="H81" s="1379"/>
      <c r="I81" s="1379"/>
      <c r="J81" s="723"/>
      <c r="K81" s="723"/>
      <c r="L81" s="723"/>
      <c r="M81" s="723"/>
      <c r="N81" s="723"/>
      <c r="O81" s="723"/>
      <c r="P81" s="723"/>
      <c r="Q81" s="723"/>
      <c r="R81" s="723"/>
      <c r="S81" s="723"/>
      <c r="T81" s="723"/>
      <c r="U81" s="650"/>
    </row>
    <row r="82" spans="1:21" s="1344" customFormat="1" ht="21.75" x14ac:dyDescent="0.5">
      <c r="A82" s="1366"/>
      <c r="B82" s="1353" t="s">
        <v>2260</v>
      </c>
      <c r="C82" s="1349" t="s">
        <v>2053</v>
      </c>
      <c r="D82" s="1346" t="s">
        <v>2054</v>
      </c>
      <c r="E82" s="1381">
        <f>F82+G82+H82</f>
        <v>150000</v>
      </c>
      <c r="F82" s="1379">
        <f>I82+J82+K82+L82+M82+N82+O82+P82+Q82+R82+S82+T82</f>
        <v>150000</v>
      </c>
      <c r="G82" s="1379"/>
      <c r="H82" s="1379"/>
      <c r="I82" s="1379"/>
      <c r="J82" s="723"/>
      <c r="K82" s="723">
        <v>150000</v>
      </c>
      <c r="L82" s="723"/>
      <c r="M82" s="723"/>
      <c r="N82" s="723"/>
      <c r="O82" s="723"/>
      <c r="P82" s="723"/>
      <c r="Q82" s="723"/>
      <c r="R82" s="723"/>
      <c r="S82" s="723"/>
      <c r="T82" s="723"/>
      <c r="U82" s="650"/>
    </row>
    <row r="83" spans="1:21" s="1344" customFormat="1" ht="21.75" x14ac:dyDescent="0.5">
      <c r="A83" s="1366"/>
      <c r="B83" s="1353" t="s">
        <v>2055</v>
      </c>
      <c r="C83" s="1349"/>
      <c r="D83" s="1346"/>
      <c r="E83" s="1381"/>
      <c r="F83" s="1379"/>
      <c r="G83" s="1379"/>
      <c r="H83" s="1379"/>
      <c r="I83" s="1379"/>
      <c r="J83" s="723"/>
      <c r="K83" s="723"/>
      <c r="L83" s="723"/>
      <c r="M83" s="723"/>
      <c r="N83" s="723"/>
      <c r="O83" s="723"/>
      <c r="P83" s="723"/>
      <c r="Q83" s="723"/>
      <c r="R83" s="723"/>
      <c r="S83" s="723"/>
      <c r="T83" s="723"/>
      <c r="U83" s="650"/>
    </row>
    <row r="84" spans="1:21" s="1344" customFormat="1" ht="21.75" x14ac:dyDescent="0.5">
      <c r="A84" s="1366"/>
      <c r="B84" s="1398" t="s">
        <v>2056</v>
      </c>
      <c r="C84" s="1349"/>
      <c r="D84" s="1346"/>
      <c r="E84" s="1381"/>
      <c r="F84" s="1379"/>
      <c r="G84" s="1379"/>
      <c r="H84" s="1379"/>
      <c r="I84" s="1379"/>
      <c r="J84" s="723"/>
      <c r="K84" s="723"/>
      <c r="L84" s="723"/>
      <c r="M84" s="723"/>
      <c r="N84" s="723"/>
      <c r="O84" s="723"/>
      <c r="P84" s="723"/>
      <c r="Q84" s="723"/>
      <c r="R84" s="723"/>
      <c r="S84" s="723"/>
      <c r="T84" s="723"/>
      <c r="U84" s="650"/>
    </row>
    <row r="85" spans="1:21" s="1344" customFormat="1" ht="21.75" x14ac:dyDescent="0.5">
      <c r="A85" s="1366"/>
      <c r="B85" s="1350" t="s">
        <v>2261</v>
      </c>
      <c r="C85" s="1345" t="s">
        <v>2057</v>
      </c>
      <c r="D85" s="1346" t="s">
        <v>2058</v>
      </c>
      <c r="E85" s="1379"/>
      <c r="F85" s="1379"/>
      <c r="G85" s="1377"/>
      <c r="H85" s="1377"/>
      <c r="I85" s="1377"/>
      <c r="J85" s="1377"/>
      <c r="K85" s="1377"/>
      <c r="L85" s="1377"/>
      <c r="M85" s="1377"/>
      <c r="N85" s="1377"/>
      <c r="O85" s="1377"/>
      <c r="P85" s="1377"/>
      <c r="Q85" s="1377"/>
      <c r="R85" s="1377"/>
      <c r="S85" s="1377"/>
      <c r="T85" s="1377"/>
      <c r="U85" s="650"/>
    </row>
    <row r="86" spans="1:21" s="1344" customFormat="1" ht="21.75" x14ac:dyDescent="0.5">
      <c r="A86" s="1366"/>
      <c r="B86" s="1350" t="s">
        <v>2059</v>
      </c>
      <c r="C86" s="1345"/>
      <c r="D86" s="1348">
        <v>23621</v>
      </c>
      <c r="E86" s="1379"/>
      <c r="F86" s="1379"/>
      <c r="G86" s="1377"/>
      <c r="H86" s="1377"/>
      <c r="I86" s="1377"/>
      <c r="J86" s="1377"/>
      <c r="K86" s="1377"/>
      <c r="L86" s="1377"/>
      <c r="M86" s="1377"/>
      <c r="N86" s="1377"/>
      <c r="O86" s="1377"/>
      <c r="P86" s="1377"/>
      <c r="Q86" s="1377"/>
      <c r="R86" s="1377"/>
      <c r="S86" s="1377"/>
      <c r="T86" s="1377"/>
      <c r="U86" s="650"/>
    </row>
    <row r="87" spans="1:21" s="1344" customFormat="1" ht="21.75" x14ac:dyDescent="0.5">
      <c r="A87" s="1366"/>
      <c r="B87" s="1350" t="s">
        <v>2060</v>
      </c>
      <c r="C87" s="1345"/>
      <c r="D87" s="1346"/>
      <c r="E87" s="1379"/>
      <c r="F87" s="1379"/>
      <c r="G87" s="1377"/>
      <c r="H87" s="1377"/>
      <c r="I87" s="1377"/>
      <c r="J87" s="1377"/>
      <c r="K87" s="1377"/>
      <c r="L87" s="1377"/>
      <c r="M87" s="1377"/>
      <c r="N87" s="1377"/>
      <c r="O87" s="1377"/>
      <c r="P87" s="1377"/>
      <c r="Q87" s="1377"/>
      <c r="R87" s="1377"/>
      <c r="S87" s="1377"/>
      <c r="T87" s="1377"/>
      <c r="U87" s="650"/>
    </row>
    <row r="88" spans="1:21" s="1344" customFormat="1" ht="43.5" x14ac:dyDescent="0.2">
      <c r="A88" s="1366"/>
      <c r="B88" s="746" t="s">
        <v>2262</v>
      </c>
      <c r="C88" s="197" t="s">
        <v>2061</v>
      </c>
      <c r="D88" s="250">
        <v>23377</v>
      </c>
      <c r="E88" s="668">
        <f>F88+G88+H88</f>
        <v>139800</v>
      </c>
      <c r="F88" s="668">
        <f>I88+J88+K88+L88+M88+N88+O88+P88+Q88+R88+S88+T88</f>
        <v>139800</v>
      </c>
      <c r="G88" s="207"/>
      <c r="H88" s="207"/>
      <c r="I88" s="207"/>
      <c r="J88" s="207"/>
      <c r="K88" s="207"/>
      <c r="L88" s="757">
        <v>139800</v>
      </c>
      <c r="M88" s="207"/>
      <c r="N88" s="207"/>
      <c r="O88" s="207"/>
      <c r="P88" s="207"/>
      <c r="Q88" s="207"/>
      <c r="R88" s="207"/>
      <c r="S88" s="207"/>
      <c r="T88" s="207"/>
      <c r="U88" s="650"/>
    </row>
    <row r="89" spans="1:21" s="1344" customFormat="1" ht="21.75" x14ac:dyDescent="0.5">
      <c r="A89" s="1366"/>
      <c r="B89" s="746"/>
      <c r="C89" s="197"/>
      <c r="D89" s="200"/>
      <c r="E89" s="1485"/>
      <c r="F89" s="1485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650"/>
    </row>
    <row r="90" spans="1:21" s="1344" customFormat="1" ht="21.75" x14ac:dyDescent="0.2">
      <c r="A90" s="1366"/>
      <c r="B90" s="746" t="s">
        <v>2263</v>
      </c>
      <c r="C90" s="197" t="s">
        <v>2062</v>
      </c>
      <c r="D90" s="200" t="s">
        <v>2063</v>
      </c>
      <c r="E90" s="757"/>
      <c r="F90" s="757"/>
      <c r="G90" s="757"/>
      <c r="H90" s="757"/>
      <c r="I90" s="75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650"/>
    </row>
    <row r="91" spans="1:21" s="1344" customFormat="1" ht="21.75" x14ac:dyDescent="0.2">
      <c r="A91" s="1366"/>
      <c r="B91" s="746" t="s">
        <v>2064</v>
      </c>
      <c r="C91" s="197" t="s">
        <v>2065</v>
      </c>
      <c r="D91" s="200"/>
      <c r="E91" s="757"/>
      <c r="F91" s="757"/>
      <c r="G91" s="757"/>
      <c r="H91" s="757"/>
      <c r="I91" s="75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650"/>
    </row>
    <row r="92" spans="1:21" s="1344" customFormat="1" ht="21.75" x14ac:dyDescent="0.2">
      <c r="A92" s="1366"/>
      <c r="B92" s="1056" t="s">
        <v>2066</v>
      </c>
      <c r="C92" s="197"/>
      <c r="D92" s="200"/>
      <c r="E92" s="757"/>
      <c r="F92" s="757"/>
      <c r="G92" s="757"/>
      <c r="H92" s="757"/>
      <c r="I92" s="75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650"/>
    </row>
    <row r="93" spans="1:21" s="198" customFormat="1" ht="21.75" x14ac:dyDescent="0.2">
      <c r="A93" s="267"/>
      <c r="B93" s="1056" t="s">
        <v>2067</v>
      </c>
      <c r="C93" s="197"/>
      <c r="D93" s="200"/>
      <c r="E93" s="757"/>
      <c r="F93" s="757"/>
      <c r="G93" s="757"/>
      <c r="H93" s="757"/>
      <c r="I93" s="75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5"/>
    </row>
    <row r="94" spans="1:21" s="198" customFormat="1" ht="21.75" x14ac:dyDescent="0.2">
      <c r="A94" s="267"/>
      <c r="B94" s="1056" t="s">
        <v>2068</v>
      </c>
      <c r="C94" s="197"/>
      <c r="D94" s="200"/>
      <c r="E94" s="757"/>
      <c r="F94" s="757"/>
      <c r="G94" s="757"/>
      <c r="H94" s="757"/>
      <c r="I94" s="75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5"/>
    </row>
    <row r="95" spans="1:21" s="198" customFormat="1" ht="21.75" x14ac:dyDescent="0.2">
      <c r="A95" s="267"/>
      <c r="B95" s="1056" t="s">
        <v>2069</v>
      </c>
      <c r="C95" s="197"/>
      <c r="D95" s="200"/>
      <c r="E95" s="757"/>
      <c r="F95" s="757"/>
      <c r="G95" s="757"/>
      <c r="H95" s="757"/>
      <c r="I95" s="75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5"/>
    </row>
    <row r="96" spans="1:21" s="198" customFormat="1" x14ac:dyDescent="0.5">
      <c r="A96" s="441"/>
      <c r="B96" s="197" t="s">
        <v>2264</v>
      </c>
      <c r="C96" s="274"/>
      <c r="D96" s="200" t="s">
        <v>2256</v>
      </c>
      <c r="E96" s="661"/>
      <c r="F96" s="661"/>
      <c r="G96" s="661"/>
      <c r="H96" s="661"/>
      <c r="I96" s="661"/>
      <c r="J96" s="661"/>
      <c r="K96" s="661"/>
      <c r="L96" s="661"/>
      <c r="M96" s="661"/>
      <c r="N96" s="661"/>
      <c r="O96" s="661"/>
      <c r="P96" s="661"/>
      <c r="Q96" s="661"/>
      <c r="R96" s="661"/>
      <c r="S96" s="661"/>
      <c r="T96" s="661"/>
      <c r="U96" s="197"/>
    </row>
    <row r="97" spans="1:21" s="198" customFormat="1" x14ac:dyDescent="0.5">
      <c r="A97" s="441"/>
      <c r="B97" s="197" t="s">
        <v>2075</v>
      </c>
      <c r="C97" s="274"/>
      <c r="D97" s="250"/>
      <c r="E97" s="661"/>
      <c r="F97" s="661"/>
      <c r="G97" s="661"/>
      <c r="H97" s="661"/>
      <c r="I97" s="661"/>
      <c r="J97" s="661"/>
      <c r="K97" s="661"/>
      <c r="L97" s="661"/>
      <c r="M97" s="661"/>
      <c r="N97" s="661"/>
      <c r="O97" s="661"/>
      <c r="P97" s="661"/>
      <c r="Q97" s="661"/>
      <c r="R97" s="661"/>
      <c r="S97" s="661"/>
      <c r="T97" s="661"/>
      <c r="U97" s="197"/>
    </row>
    <row r="98" spans="1:21" s="198" customFormat="1" ht="27" customHeight="1" x14ac:dyDescent="0.5">
      <c r="A98" s="441"/>
      <c r="B98" s="197" t="s">
        <v>2076</v>
      </c>
      <c r="C98" s="274"/>
      <c r="D98" s="200"/>
      <c r="E98" s="661"/>
      <c r="F98" s="661"/>
      <c r="G98" s="661"/>
      <c r="H98" s="661"/>
      <c r="I98" s="661"/>
      <c r="J98" s="661"/>
      <c r="K98" s="661"/>
      <c r="L98" s="661"/>
      <c r="M98" s="661"/>
      <c r="N98" s="661"/>
      <c r="O98" s="661"/>
      <c r="P98" s="661"/>
      <c r="Q98" s="661"/>
      <c r="R98" s="661"/>
      <c r="S98" s="661"/>
      <c r="T98" s="661"/>
      <c r="U98" s="197"/>
    </row>
    <row r="99" spans="1:21" s="198" customFormat="1" x14ac:dyDescent="0.5">
      <c r="A99" s="441"/>
      <c r="B99" s="197" t="s">
        <v>2077</v>
      </c>
      <c r="C99" s="274"/>
      <c r="D99" s="200"/>
      <c r="E99" s="661"/>
      <c r="F99" s="661"/>
      <c r="G99" s="661"/>
      <c r="H99" s="661"/>
      <c r="I99" s="661"/>
      <c r="J99" s="661"/>
      <c r="K99" s="661"/>
      <c r="L99" s="661"/>
      <c r="M99" s="661"/>
      <c r="N99" s="661"/>
      <c r="O99" s="661"/>
      <c r="P99" s="661"/>
      <c r="Q99" s="661"/>
      <c r="R99" s="661"/>
      <c r="S99" s="661"/>
      <c r="T99" s="661"/>
      <c r="U99" s="197"/>
    </row>
    <row r="100" spans="1:21" s="198" customFormat="1" x14ac:dyDescent="0.5">
      <c r="A100" s="441"/>
      <c r="B100" s="1498" t="s">
        <v>2078</v>
      </c>
      <c r="C100" s="274"/>
      <c r="D100" s="223"/>
      <c r="E100" s="661"/>
      <c r="F100" s="661"/>
      <c r="G100" s="661"/>
      <c r="H100" s="661"/>
      <c r="I100" s="661"/>
      <c r="J100" s="661"/>
      <c r="K100" s="661"/>
      <c r="L100" s="661"/>
      <c r="M100" s="661"/>
      <c r="N100" s="661"/>
      <c r="O100" s="661"/>
      <c r="P100" s="661"/>
      <c r="Q100" s="661"/>
      <c r="R100" s="661"/>
      <c r="S100" s="661"/>
      <c r="T100" s="661"/>
      <c r="U100" s="197"/>
    </row>
    <row r="101" spans="1:21" s="198" customFormat="1" x14ac:dyDescent="0.5">
      <c r="A101" s="441"/>
      <c r="B101" s="1498" t="s">
        <v>2079</v>
      </c>
      <c r="C101" s="274"/>
      <c r="D101" s="223"/>
      <c r="E101" s="661"/>
      <c r="F101" s="661"/>
      <c r="G101" s="661"/>
      <c r="H101" s="661"/>
      <c r="I101" s="661"/>
      <c r="J101" s="661"/>
      <c r="K101" s="661"/>
      <c r="L101" s="661"/>
      <c r="M101" s="661"/>
      <c r="N101" s="661"/>
      <c r="O101" s="661"/>
      <c r="P101" s="661"/>
      <c r="Q101" s="661"/>
      <c r="R101" s="661"/>
      <c r="S101" s="661"/>
      <c r="T101" s="661"/>
      <c r="U101" s="197"/>
    </row>
    <row r="102" spans="1:21" s="198" customFormat="1" ht="43.5" x14ac:dyDescent="0.5">
      <c r="A102" s="441"/>
      <c r="B102" s="1065" t="s">
        <v>2080</v>
      </c>
      <c r="C102" s="274"/>
      <c r="D102" s="223"/>
      <c r="E102" s="661"/>
      <c r="F102" s="661"/>
      <c r="G102" s="661"/>
      <c r="H102" s="661"/>
      <c r="I102" s="661"/>
      <c r="J102" s="661"/>
      <c r="K102" s="661"/>
      <c r="L102" s="661"/>
      <c r="M102" s="661"/>
      <c r="N102" s="661"/>
      <c r="O102" s="661"/>
      <c r="P102" s="661"/>
      <c r="Q102" s="661"/>
      <c r="R102" s="661"/>
      <c r="S102" s="661"/>
      <c r="T102" s="661"/>
      <c r="U102" s="197"/>
    </row>
    <row r="103" spans="1:21" s="198" customFormat="1" x14ac:dyDescent="0.5">
      <c r="A103" s="441"/>
      <c r="B103" s="1065" t="s">
        <v>2081</v>
      </c>
      <c r="C103" s="274"/>
      <c r="D103" s="223"/>
      <c r="E103" s="661"/>
      <c r="F103" s="661"/>
      <c r="G103" s="661"/>
      <c r="H103" s="661"/>
      <c r="I103" s="661"/>
      <c r="J103" s="661"/>
      <c r="K103" s="661"/>
      <c r="L103" s="661"/>
      <c r="M103" s="661"/>
      <c r="N103" s="661"/>
      <c r="O103" s="661"/>
      <c r="P103" s="661"/>
      <c r="Q103" s="661"/>
      <c r="R103" s="661"/>
      <c r="S103" s="661"/>
      <c r="T103" s="661"/>
      <c r="U103" s="197"/>
    </row>
    <row r="104" spans="1:21" s="198" customFormat="1" x14ac:dyDescent="0.5">
      <c r="A104" s="441"/>
      <c r="B104" s="1065" t="s">
        <v>2082</v>
      </c>
      <c r="C104" s="274"/>
      <c r="D104" s="223"/>
      <c r="E104" s="661"/>
      <c r="F104" s="661"/>
      <c r="G104" s="661"/>
      <c r="H104" s="661"/>
      <c r="I104" s="661"/>
      <c r="J104" s="661"/>
      <c r="K104" s="661"/>
      <c r="L104" s="661"/>
      <c r="M104" s="661"/>
      <c r="N104" s="661"/>
      <c r="O104" s="661"/>
      <c r="P104" s="661"/>
      <c r="Q104" s="661"/>
      <c r="R104" s="661"/>
      <c r="S104" s="661"/>
      <c r="T104" s="661"/>
      <c r="U104" s="197"/>
    </row>
    <row r="105" spans="1:21" s="198" customFormat="1" x14ac:dyDescent="0.5">
      <c r="A105" s="441"/>
      <c r="B105" s="1065" t="s">
        <v>2083</v>
      </c>
      <c r="C105" s="274"/>
      <c r="D105" s="223"/>
      <c r="E105" s="661"/>
      <c r="F105" s="661"/>
      <c r="G105" s="661"/>
      <c r="H105" s="661"/>
      <c r="I105" s="661"/>
      <c r="J105" s="661"/>
      <c r="K105" s="661"/>
      <c r="L105" s="661"/>
      <c r="M105" s="661"/>
      <c r="N105" s="661"/>
      <c r="O105" s="661"/>
      <c r="P105" s="661"/>
      <c r="Q105" s="661"/>
      <c r="R105" s="661"/>
      <c r="S105" s="661"/>
      <c r="T105" s="661"/>
      <c r="U105" s="197"/>
    </row>
    <row r="106" spans="1:21" s="198" customFormat="1" x14ac:dyDescent="0.5">
      <c r="A106" s="703"/>
      <c r="B106" s="1399"/>
      <c r="C106" s="1400"/>
      <c r="D106" s="1358"/>
      <c r="E106" s="1401">
        <f t="shared" ref="E106:T106" si="1">SUM(E40:E105)</f>
        <v>423300</v>
      </c>
      <c r="F106" s="1401">
        <f t="shared" si="1"/>
        <v>393300</v>
      </c>
      <c r="G106" s="1401">
        <f t="shared" si="1"/>
        <v>30000</v>
      </c>
      <c r="H106" s="1401">
        <f t="shared" si="1"/>
        <v>0</v>
      </c>
      <c r="I106" s="1401">
        <f t="shared" si="1"/>
        <v>0</v>
      </c>
      <c r="J106" s="1401">
        <f t="shared" si="1"/>
        <v>24600</v>
      </c>
      <c r="K106" s="1401">
        <f t="shared" si="1"/>
        <v>150000</v>
      </c>
      <c r="L106" s="1401">
        <f t="shared" si="1"/>
        <v>161800</v>
      </c>
      <c r="M106" s="1401">
        <f t="shared" si="1"/>
        <v>17100</v>
      </c>
      <c r="N106" s="1401">
        <f t="shared" si="1"/>
        <v>15000</v>
      </c>
      <c r="O106" s="1401">
        <f t="shared" si="1"/>
        <v>0</v>
      </c>
      <c r="P106" s="1401">
        <f t="shared" si="1"/>
        <v>2100</v>
      </c>
      <c r="Q106" s="1401">
        <f t="shared" si="1"/>
        <v>20800</v>
      </c>
      <c r="R106" s="1401">
        <f t="shared" si="1"/>
        <v>0</v>
      </c>
      <c r="S106" s="1401">
        <f t="shared" si="1"/>
        <v>31900</v>
      </c>
      <c r="T106" s="1401">
        <f t="shared" si="1"/>
        <v>0</v>
      </c>
      <c r="U106" s="930"/>
    </row>
    <row r="107" spans="1:21" s="198" customFormat="1" ht="77.25" customHeight="1" x14ac:dyDescent="0.2">
      <c r="A107" s="441">
        <v>2</v>
      </c>
      <c r="B107" s="163" t="s">
        <v>517</v>
      </c>
      <c r="C107" s="205"/>
      <c r="D107" s="204"/>
      <c r="E107" s="691"/>
      <c r="F107" s="691"/>
      <c r="G107" s="691"/>
      <c r="H107" s="691"/>
      <c r="I107" s="691"/>
      <c r="J107" s="691"/>
      <c r="K107" s="691"/>
      <c r="L107" s="691"/>
      <c r="M107" s="691"/>
      <c r="N107" s="691"/>
      <c r="O107" s="691"/>
      <c r="P107" s="691"/>
      <c r="Q107" s="691"/>
      <c r="R107" s="691"/>
      <c r="S107" s="691"/>
      <c r="T107" s="691"/>
      <c r="U107" s="205"/>
    </row>
    <row r="108" spans="1:21" s="198" customFormat="1" x14ac:dyDescent="0.5">
      <c r="A108" s="441"/>
      <c r="B108" s="719" t="s">
        <v>2084</v>
      </c>
      <c r="C108" s="719"/>
      <c r="D108" s="1347"/>
      <c r="E108" s="723"/>
      <c r="F108" s="723"/>
      <c r="G108" s="723"/>
      <c r="H108" s="723"/>
      <c r="I108" s="723"/>
      <c r="J108" s="723"/>
      <c r="K108" s="723"/>
      <c r="L108" s="723"/>
      <c r="M108" s="723"/>
      <c r="N108" s="723"/>
      <c r="O108" s="723"/>
      <c r="P108" s="723"/>
      <c r="Q108" s="723"/>
      <c r="R108" s="723"/>
      <c r="S108" s="723"/>
      <c r="T108" s="723"/>
      <c r="U108" s="197" t="s">
        <v>2255</v>
      </c>
    </row>
    <row r="109" spans="1:21" s="198" customFormat="1" x14ac:dyDescent="0.5">
      <c r="A109" s="441"/>
      <c r="B109" s="719" t="s">
        <v>2085</v>
      </c>
      <c r="C109" s="719"/>
      <c r="D109" s="1347"/>
      <c r="E109" s="723"/>
      <c r="F109" s="723"/>
      <c r="G109" s="723"/>
      <c r="H109" s="723"/>
      <c r="I109" s="723"/>
      <c r="J109" s="723"/>
      <c r="K109" s="723"/>
      <c r="L109" s="723"/>
      <c r="M109" s="723"/>
      <c r="N109" s="723"/>
      <c r="O109" s="723"/>
      <c r="P109" s="723"/>
      <c r="Q109" s="723"/>
      <c r="R109" s="723"/>
      <c r="S109" s="723"/>
      <c r="T109" s="723"/>
      <c r="U109" s="205"/>
    </row>
    <row r="110" spans="1:21" s="198" customFormat="1" x14ac:dyDescent="0.5">
      <c r="A110" s="441"/>
      <c r="B110" s="719" t="s">
        <v>2086</v>
      </c>
      <c r="C110" s="719" t="s">
        <v>2087</v>
      </c>
      <c r="D110" s="1347" t="s">
        <v>1662</v>
      </c>
      <c r="E110" s="723"/>
      <c r="F110" s="723"/>
      <c r="G110" s="723"/>
      <c r="H110" s="723"/>
      <c r="I110" s="723"/>
      <c r="J110" s="723"/>
      <c r="K110" s="723"/>
      <c r="L110" s="723"/>
      <c r="M110" s="723"/>
      <c r="N110" s="723"/>
      <c r="O110" s="723"/>
      <c r="P110" s="723"/>
      <c r="Q110" s="723"/>
      <c r="R110" s="723"/>
      <c r="S110" s="723"/>
      <c r="T110" s="723"/>
      <c r="U110" s="205"/>
    </row>
    <row r="111" spans="1:21" s="198" customFormat="1" x14ac:dyDescent="0.5">
      <c r="A111" s="441"/>
      <c r="B111" s="719" t="s">
        <v>2088</v>
      </c>
      <c r="C111" s="719"/>
      <c r="D111" s="1347"/>
      <c r="E111" s="723"/>
      <c r="F111" s="723"/>
      <c r="G111" s="723"/>
      <c r="H111" s="723"/>
      <c r="I111" s="723"/>
      <c r="J111" s="723"/>
      <c r="K111" s="723"/>
      <c r="L111" s="723"/>
      <c r="M111" s="723"/>
      <c r="N111" s="723"/>
      <c r="O111" s="723"/>
      <c r="P111" s="723"/>
      <c r="Q111" s="723"/>
      <c r="R111" s="723"/>
      <c r="S111" s="723"/>
      <c r="T111" s="723"/>
      <c r="U111" s="205"/>
    </row>
    <row r="112" spans="1:21" s="198" customFormat="1" x14ac:dyDescent="0.5">
      <c r="A112" s="441"/>
      <c r="B112" s="719" t="s">
        <v>2089</v>
      </c>
      <c r="C112" s="719"/>
      <c r="D112" s="1347"/>
      <c r="E112" s="723"/>
      <c r="F112" s="723"/>
      <c r="G112" s="723"/>
      <c r="H112" s="723"/>
      <c r="I112" s="723"/>
      <c r="J112" s="723"/>
      <c r="K112" s="723"/>
      <c r="L112" s="723"/>
      <c r="M112" s="723"/>
      <c r="N112" s="723"/>
      <c r="O112" s="723"/>
      <c r="P112" s="723"/>
      <c r="Q112" s="723"/>
      <c r="R112" s="723"/>
      <c r="S112" s="723"/>
      <c r="T112" s="723"/>
      <c r="U112" s="205"/>
    </row>
    <row r="113" spans="1:21" s="198" customFormat="1" x14ac:dyDescent="0.5">
      <c r="A113" s="441"/>
      <c r="B113" s="719" t="s">
        <v>2090</v>
      </c>
      <c r="C113" s="719"/>
      <c r="D113" s="1347" t="s">
        <v>2091</v>
      </c>
      <c r="E113" s="723"/>
      <c r="F113" s="723"/>
      <c r="G113" s="723"/>
      <c r="H113" s="723"/>
      <c r="I113" s="723"/>
      <c r="J113" s="723"/>
      <c r="K113" s="723"/>
      <c r="L113" s="723"/>
      <c r="M113" s="723"/>
      <c r="N113" s="723"/>
      <c r="O113" s="723"/>
      <c r="P113" s="723"/>
      <c r="Q113" s="723"/>
      <c r="R113" s="723"/>
      <c r="S113" s="723"/>
      <c r="T113" s="723"/>
      <c r="U113" s="205"/>
    </row>
    <row r="114" spans="1:21" s="198" customFormat="1" x14ac:dyDescent="0.5">
      <c r="A114" s="441"/>
      <c r="B114" s="719" t="s">
        <v>2092</v>
      </c>
      <c r="C114" s="719"/>
      <c r="D114" s="1347"/>
      <c r="E114" s="723"/>
      <c r="F114" s="723"/>
      <c r="G114" s="723"/>
      <c r="H114" s="723"/>
      <c r="I114" s="723"/>
      <c r="J114" s="723"/>
      <c r="K114" s="723"/>
      <c r="L114" s="723"/>
      <c r="M114" s="723"/>
      <c r="N114" s="723"/>
      <c r="O114" s="723"/>
      <c r="P114" s="723"/>
      <c r="Q114" s="723"/>
      <c r="R114" s="723"/>
      <c r="S114" s="723"/>
      <c r="T114" s="723"/>
      <c r="U114" s="205"/>
    </row>
    <row r="115" spans="1:21" s="198" customFormat="1" x14ac:dyDescent="0.5">
      <c r="A115" s="441"/>
      <c r="B115" s="202" t="s">
        <v>2093</v>
      </c>
      <c r="C115" s="202" t="s">
        <v>2094</v>
      </c>
      <c r="D115" s="223"/>
      <c r="E115" s="661"/>
      <c r="F115" s="661"/>
      <c r="G115" s="661"/>
      <c r="H115" s="661"/>
      <c r="I115" s="661"/>
      <c r="J115" s="661"/>
      <c r="K115" s="661"/>
      <c r="L115" s="661"/>
      <c r="M115" s="661"/>
      <c r="N115" s="661"/>
      <c r="O115" s="661"/>
      <c r="P115" s="661"/>
      <c r="Q115" s="661"/>
      <c r="R115" s="661"/>
      <c r="S115" s="661"/>
      <c r="T115" s="661"/>
      <c r="U115" s="205"/>
    </row>
    <row r="116" spans="1:21" s="198" customFormat="1" x14ac:dyDescent="0.5">
      <c r="A116" s="441"/>
      <c r="B116" s="202" t="s">
        <v>2095</v>
      </c>
      <c r="C116" s="202"/>
      <c r="D116" s="223"/>
      <c r="E116" s="661"/>
      <c r="F116" s="661"/>
      <c r="G116" s="661"/>
      <c r="H116" s="661"/>
      <c r="I116" s="661"/>
      <c r="J116" s="661"/>
      <c r="K116" s="661"/>
      <c r="L116" s="661"/>
      <c r="M116" s="661"/>
      <c r="N116" s="661"/>
      <c r="O116" s="661"/>
      <c r="P116" s="661"/>
      <c r="Q116" s="661"/>
      <c r="R116" s="661"/>
      <c r="S116" s="661"/>
      <c r="T116" s="661"/>
      <c r="U116" s="205"/>
    </row>
    <row r="117" spans="1:21" s="198" customFormat="1" x14ac:dyDescent="0.5">
      <c r="A117" s="441"/>
      <c r="B117" s="202" t="s">
        <v>2096</v>
      </c>
      <c r="C117" s="202" t="s">
        <v>2097</v>
      </c>
      <c r="D117" s="223" t="s">
        <v>1456</v>
      </c>
      <c r="E117" s="1485">
        <f>F117+G117+H117</f>
        <v>4400</v>
      </c>
      <c r="F117" s="661">
        <f>I117+J117+K117+L117+M117+N117+O117+P117+Q117+R117+S117+T117</f>
        <v>4400</v>
      </c>
      <c r="G117" s="661"/>
      <c r="H117" s="661"/>
      <c r="I117" s="661"/>
      <c r="J117" s="661"/>
      <c r="K117" s="661"/>
      <c r="L117" s="661">
        <v>4400</v>
      </c>
      <c r="M117" s="661"/>
      <c r="N117" s="661"/>
      <c r="O117" s="661"/>
      <c r="P117" s="661"/>
      <c r="Q117" s="661"/>
      <c r="R117" s="661"/>
      <c r="S117" s="661"/>
      <c r="T117" s="661"/>
      <c r="U117" s="205"/>
    </row>
    <row r="118" spans="1:21" s="198" customFormat="1" x14ac:dyDescent="0.5">
      <c r="A118" s="441"/>
      <c r="B118" s="202" t="s">
        <v>2098</v>
      </c>
      <c r="C118" s="202"/>
      <c r="D118" s="223"/>
      <c r="E118" s="1485"/>
      <c r="F118" s="661"/>
      <c r="G118" s="661"/>
      <c r="H118" s="661"/>
      <c r="I118" s="661"/>
      <c r="J118" s="661"/>
      <c r="K118" s="661"/>
      <c r="L118" s="661"/>
      <c r="M118" s="661"/>
      <c r="N118" s="661"/>
      <c r="O118" s="661"/>
      <c r="P118" s="661"/>
      <c r="Q118" s="661"/>
      <c r="R118" s="661"/>
      <c r="S118" s="661"/>
      <c r="T118" s="661"/>
      <c r="U118" s="205"/>
    </row>
    <row r="119" spans="1:21" s="198" customFormat="1" x14ac:dyDescent="0.5">
      <c r="A119" s="441"/>
      <c r="B119" s="202" t="s">
        <v>2099</v>
      </c>
      <c r="C119" s="202"/>
      <c r="D119" s="223" t="s">
        <v>1456</v>
      </c>
      <c r="E119" s="1485"/>
      <c r="F119" s="661"/>
      <c r="G119" s="661"/>
      <c r="H119" s="661"/>
      <c r="I119" s="661"/>
      <c r="J119" s="661"/>
      <c r="K119" s="661"/>
      <c r="L119" s="661"/>
      <c r="M119" s="661"/>
      <c r="N119" s="661"/>
      <c r="O119" s="661"/>
      <c r="P119" s="661"/>
      <c r="Q119" s="661"/>
      <c r="R119" s="661"/>
      <c r="S119" s="661"/>
      <c r="T119" s="661"/>
      <c r="U119" s="205"/>
    </row>
    <row r="120" spans="1:21" s="198" customFormat="1" x14ac:dyDescent="0.5">
      <c r="A120" s="441"/>
      <c r="B120" s="202" t="s">
        <v>2100</v>
      </c>
      <c r="C120" s="202"/>
      <c r="D120" s="223" t="s">
        <v>2101</v>
      </c>
      <c r="E120" s="661"/>
      <c r="F120" s="661"/>
      <c r="G120" s="661"/>
      <c r="H120" s="661"/>
      <c r="I120" s="661"/>
      <c r="J120" s="661"/>
      <c r="K120" s="661"/>
      <c r="L120" s="661"/>
      <c r="M120" s="661"/>
      <c r="N120" s="661"/>
      <c r="O120" s="661"/>
      <c r="P120" s="661"/>
      <c r="Q120" s="661"/>
      <c r="R120" s="661"/>
      <c r="S120" s="661"/>
      <c r="T120" s="661"/>
      <c r="U120" s="205"/>
    </row>
    <row r="121" spans="1:21" s="198" customFormat="1" x14ac:dyDescent="0.5">
      <c r="A121" s="441"/>
      <c r="B121" s="202" t="s">
        <v>2102</v>
      </c>
      <c r="C121" s="202"/>
      <c r="D121" s="223"/>
      <c r="E121" s="661"/>
      <c r="F121" s="661"/>
      <c r="G121" s="661"/>
      <c r="H121" s="661"/>
      <c r="I121" s="661"/>
      <c r="J121" s="661"/>
      <c r="K121" s="661"/>
      <c r="L121" s="661"/>
      <c r="M121" s="661"/>
      <c r="N121" s="661"/>
      <c r="O121" s="661"/>
      <c r="P121" s="661"/>
      <c r="Q121" s="661"/>
      <c r="R121" s="661"/>
      <c r="S121" s="661"/>
      <c r="T121" s="661"/>
      <c r="U121" s="205"/>
    </row>
    <row r="122" spans="1:21" s="198" customFormat="1" x14ac:dyDescent="0.5">
      <c r="A122" s="441"/>
      <c r="B122" s="202" t="s">
        <v>2103</v>
      </c>
      <c r="C122" s="202"/>
      <c r="D122" s="223"/>
      <c r="E122" s="661"/>
      <c r="F122" s="661"/>
      <c r="G122" s="661"/>
      <c r="H122" s="661"/>
      <c r="I122" s="661"/>
      <c r="J122" s="661"/>
      <c r="K122" s="661"/>
      <c r="L122" s="661"/>
      <c r="M122" s="661"/>
      <c r="N122" s="661"/>
      <c r="O122" s="661"/>
      <c r="P122" s="661"/>
      <c r="Q122" s="661"/>
      <c r="R122" s="661"/>
      <c r="S122" s="661"/>
      <c r="T122" s="661"/>
      <c r="U122" s="205"/>
    </row>
    <row r="123" spans="1:21" s="198" customFormat="1" x14ac:dyDescent="0.5">
      <c r="A123" s="441"/>
      <c r="B123" s="202" t="s">
        <v>2104</v>
      </c>
      <c r="C123" s="202"/>
      <c r="D123" s="223" t="s">
        <v>1441</v>
      </c>
      <c r="E123" s="661"/>
      <c r="F123" s="661"/>
      <c r="G123" s="661"/>
      <c r="H123" s="661"/>
      <c r="I123" s="661"/>
      <c r="J123" s="661"/>
      <c r="K123" s="661"/>
      <c r="L123" s="661"/>
      <c r="M123" s="661"/>
      <c r="N123" s="661"/>
      <c r="O123" s="661"/>
      <c r="P123" s="661"/>
      <c r="Q123" s="661"/>
      <c r="R123" s="661"/>
      <c r="S123" s="661"/>
      <c r="T123" s="661"/>
      <c r="U123" s="205"/>
    </row>
    <row r="124" spans="1:21" s="198" customFormat="1" ht="27" customHeight="1" x14ac:dyDescent="0.5">
      <c r="A124" s="441"/>
      <c r="B124" s="202"/>
      <c r="C124" s="719"/>
      <c r="D124" s="1347"/>
      <c r="E124" s="723"/>
      <c r="F124" s="723"/>
      <c r="G124" s="723"/>
      <c r="H124" s="723"/>
      <c r="I124" s="723"/>
      <c r="J124" s="723"/>
      <c r="K124" s="723"/>
      <c r="L124" s="723"/>
      <c r="M124" s="723"/>
      <c r="N124" s="723"/>
      <c r="O124" s="723"/>
      <c r="P124" s="723"/>
      <c r="Q124" s="723"/>
      <c r="R124" s="723"/>
      <c r="S124" s="723"/>
      <c r="T124" s="723"/>
      <c r="U124" s="205"/>
    </row>
    <row r="125" spans="1:21" s="198" customFormat="1" x14ac:dyDescent="0.5">
      <c r="A125" s="441"/>
      <c r="B125" s="202" t="s">
        <v>2105</v>
      </c>
      <c r="C125" s="202" t="s">
        <v>2106</v>
      </c>
      <c r="D125" s="223" t="s">
        <v>2107</v>
      </c>
      <c r="E125" s="1485">
        <f>F125+G125+H125</f>
        <v>36400</v>
      </c>
      <c r="F125" s="661">
        <f>I125+J125+K125+L125+M125+N125+O125+P125+Q125+R125+S125+T125</f>
        <v>36400</v>
      </c>
      <c r="G125" s="661"/>
      <c r="H125" s="661"/>
      <c r="I125" s="661"/>
      <c r="J125" s="661"/>
      <c r="K125" s="661"/>
      <c r="L125" s="661"/>
      <c r="M125" s="661"/>
      <c r="N125" s="661">
        <v>36400</v>
      </c>
      <c r="O125" s="661"/>
      <c r="P125" s="661"/>
      <c r="Q125" s="661"/>
      <c r="R125" s="661"/>
      <c r="S125" s="661"/>
      <c r="T125" s="661"/>
      <c r="U125" s="205"/>
    </row>
    <row r="126" spans="1:21" s="198" customFormat="1" x14ac:dyDescent="0.5">
      <c r="A126" s="441"/>
      <c r="B126" s="202" t="s">
        <v>2108</v>
      </c>
      <c r="C126" s="202" t="s">
        <v>2109</v>
      </c>
      <c r="D126" s="223"/>
      <c r="E126" s="1485"/>
      <c r="F126" s="661"/>
      <c r="G126" s="661"/>
      <c r="H126" s="661"/>
      <c r="I126" s="661"/>
      <c r="J126" s="661"/>
      <c r="K126" s="661"/>
      <c r="L126" s="661"/>
      <c r="M126" s="661"/>
      <c r="N126" s="661"/>
      <c r="O126" s="661"/>
      <c r="P126" s="661"/>
      <c r="Q126" s="661"/>
      <c r="R126" s="661"/>
      <c r="S126" s="661"/>
      <c r="T126" s="661"/>
      <c r="U126" s="205"/>
    </row>
    <row r="127" spans="1:21" s="198" customFormat="1" x14ac:dyDescent="0.5">
      <c r="A127" s="441"/>
      <c r="B127" s="202" t="s">
        <v>2110</v>
      </c>
      <c r="C127" s="202" t="s">
        <v>2111</v>
      </c>
      <c r="D127" s="223"/>
      <c r="E127" s="1485"/>
      <c r="F127" s="661"/>
      <c r="G127" s="661"/>
      <c r="H127" s="661"/>
      <c r="I127" s="661"/>
      <c r="J127" s="661"/>
      <c r="K127" s="661"/>
      <c r="L127" s="661"/>
      <c r="M127" s="661"/>
      <c r="N127" s="661"/>
      <c r="O127" s="661"/>
      <c r="P127" s="661"/>
      <c r="Q127" s="661"/>
      <c r="R127" s="661"/>
      <c r="S127" s="661"/>
      <c r="T127" s="661"/>
      <c r="U127" s="205"/>
    </row>
    <row r="128" spans="1:21" s="198" customFormat="1" x14ac:dyDescent="0.5">
      <c r="A128" s="441"/>
      <c r="B128" s="202" t="s">
        <v>2112</v>
      </c>
      <c r="C128" s="202" t="s">
        <v>2113</v>
      </c>
      <c r="D128" s="223"/>
      <c r="E128" s="661"/>
      <c r="F128" s="661"/>
      <c r="G128" s="661"/>
      <c r="H128" s="661"/>
      <c r="I128" s="661"/>
      <c r="J128" s="661"/>
      <c r="K128" s="661"/>
      <c r="L128" s="661"/>
      <c r="M128" s="661"/>
      <c r="N128" s="661"/>
      <c r="O128" s="661"/>
      <c r="P128" s="661"/>
      <c r="Q128" s="661"/>
      <c r="R128" s="661"/>
      <c r="S128" s="661"/>
      <c r="T128" s="661"/>
      <c r="U128" s="205"/>
    </row>
    <row r="129" spans="1:21" s="198" customFormat="1" x14ac:dyDescent="0.5">
      <c r="A129" s="441"/>
      <c r="B129" s="202" t="s">
        <v>2114</v>
      </c>
      <c r="C129" s="202"/>
      <c r="D129" s="223"/>
      <c r="E129" s="661"/>
      <c r="F129" s="661"/>
      <c r="G129" s="661"/>
      <c r="H129" s="661"/>
      <c r="I129" s="661"/>
      <c r="J129" s="661"/>
      <c r="K129" s="661"/>
      <c r="L129" s="661"/>
      <c r="M129" s="661"/>
      <c r="N129" s="661"/>
      <c r="O129" s="661"/>
      <c r="P129" s="661"/>
      <c r="Q129" s="661"/>
      <c r="R129" s="661"/>
      <c r="S129" s="661"/>
      <c r="T129" s="661"/>
      <c r="U129" s="205"/>
    </row>
    <row r="130" spans="1:21" s="198" customFormat="1" x14ac:dyDescent="0.5">
      <c r="A130" s="441"/>
      <c r="B130" s="202" t="s">
        <v>2115</v>
      </c>
      <c r="C130" s="202"/>
      <c r="D130" s="223"/>
      <c r="E130" s="661"/>
      <c r="F130" s="661"/>
      <c r="G130" s="661"/>
      <c r="H130" s="661"/>
      <c r="I130" s="661"/>
      <c r="J130" s="661"/>
      <c r="K130" s="661"/>
      <c r="L130" s="661"/>
      <c r="M130" s="661"/>
      <c r="N130" s="661"/>
      <c r="O130" s="661"/>
      <c r="P130" s="661"/>
      <c r="Q130" s="661"/>
      <c r="R130" s="661"/>
      <c r="S130" s="661"/>
      <c r="T130" s="661"/>
      <c r="U130" s="205"/>
    </row>
    <row r="131" spans="1:21" s="198" customFormat="1" x14ac:dyDescent="0.5">
      <c r="A131" s="441"/>
      <c r="B131" s="202" t="s">
        <v>2116</v>
      </c>
      <c r="C131" s="202"/>
      <c r="D131" s="223"/>
      <c r="E131" s="661"/>
      <c r="F131" s="661"/>
      <c r="G131" s="661"/>
      <c r="H131" s="661"/>
      <c r="I131" s="661"/>
      <c r="J131" s="661"/>
      <c r="K131" s="661"/>
      <c r="L131" s="661"/>
      <c r="M131" s="661"/>
      <c r="N131" s="661"/>
      <c r="O131" s="661"/>
      <c r="P131" s="661"/>
      <c r="Q131" s="661"/>
      <c r="R131" s="661"/>
      <c r="S131" s="661"/>
      <c r="T131" s="661"/>
      <c r="U131" s="205"/>
    </row>
    <row r="132" spans="1:21" s="198" customFormat="1" x14ac:dyDescent="0.5">
      <c r="A132" s="441"/>
      <c r="B132" s="202" t="s">
        <v>2117</v>
      </c>
      <c r="C132" s="202"/>
      <c r="D132" s="223"/>
      <c r="E132" s="661"/>
      <c r="F132" s="661"/>
      <c r="G132" s="661"/>
      <c r="H132" s="661"/>
      <c r="I132" s="661"/>
      <c r="J132" s="661"/>
      <c r="K132" s="661"/>
      <c r="L132" s="661"/>
      <c r="M132" s="661"/>
      <c r="N132" s="661"/>
      <c r="O132" s="661"/>
      <c r="P132" s="661"/>
      <c r="Q132" s="661"/>
      <c r="R132" s="661"/>
      <c r="S132" s="661"/>
      <c r="T132" s="661"/>
      <c r="U132" s="205"/>
    </row>
    <row r="133" spans="1:21" s="198" customFormat="1" x14ac:dyDescent="0.5">
      <c r="A133" s="441"/>
      <c r="B133" s="202" t="s">
        <v>2118</v>
      </c>
      <c r="C133" s="202"/>
      <c r="D133" s="223"/>
      <c r="E133" s="661"/>
      <c r="F133" s="661"/>
      <c r="G133" s="661"/>
      <c r="H133" s="661"/>
      <c r="I133" s="661"/>
      <c r="J133" s="661"/>
      <c r="K133" s="661"/>
      <c r="L133" s="661"/>
      <c r="M133" s="661"/>
      <c r="N133" s="661"/>
      <c r="O133" s="661"/>
      <c r="P133" s="661"/>
      <c r="Q133" s="661"/>
      <c r="R133" s="661"/>
      <c r="S133" s="661"/>
      <c r="T133" s="661"/>
      <c r="U133" s="205"/>
    </row>
    <row r="134" spans="1:21" s="198" customFormat="1" x14ac:dyDescent="0.5">
      <c r="A134" s="441"/>
      <c r="B134" s="202" t="s">
        <v>2119</v>
      </c>
      <c r="C134" s="202"/>
      <c r="D134" s="223"/>
      <c r="E134" s="661"/>
      <c r="F134" s="661"/>
      <c r="G134" s="661"/>
      <c r="H134" s="661"/>
      <c r="I134" s="661"/>
      <c r="J134" s="661"/>
      <c r="K134" s="661"/>
      <c r="L134" s="661"/>
      <c r="M134" s="661"/>
      <c r="N134" s="661"/>
      <c r="O134" s="661"/>
      <c r="P134" s="661"/>
      <c r="Q134" s="661"/>
      <c r="R134" s="661"/>
      <c r="S134" s="661"/>
      <c r="T134" s="661"/>
      <c r="U134" s="205"/>
    </row>
    <row r="135" spans="1:21" s="198" customFormat="1" x14ac:dyDescent="0.5">
      <c r="A135" s="441"/>
      <c r="B135" s="202" t="s">
        <v>2120</v>
      </c>
      <c r="C135" s="202" t="s">
        <v>2121</v>
      </c>
      <c r="D135" s="223"/>
      <c r="E135" s="661"/>
      <c r="F135" s="661"/>
      <c r="G135" s="661"/>
      <c r="H135" s="661"/>
      <c r="I135" s="661"/>
      <c r="J135" s="661"/>
      <c r="K135" s="661"/>
      <c r="L135" s="661"/>
      <c r="M135" s="661"/>
      <c r="N135" s="661"/>
      <c r="O135" s="661"/>
      <c r="P135" s="661"/>
      <c r="Q135" s="661"/>
      <c r="R135" s="661"/>
      <c r="S135" s="661"/>
      <c r="T135" s="661"/>
      <c r="U135" s="205"/>
    </row>
    <row r="136" spans="1:21" s="198" customFormat="1" x14ac:dyDescent="0.5">
      <c r="A136" s="441"/>
      <c r="B136" s="202" t="s">
        <v>2122</v>
      </c>
      <c r="C136" s="202"/>
      <c r="D136" s="223"/>
      <c r="E136" s="661"/>
      <c r="F136" s="661"/>
      <c r="G136" s="661"/>
      <c r="H136" s="661"/>
      <c r="I136" s="661"/>
      <c r="J136" s="661"/>
      <c r="K136" s="661"/>
      <c r="L136" s="661"/>
      <c r="M136" s="661"/>
      <c r="N136" s="661"/>
      <c r="O136" s="661"/>
      <c r="P136" s="661"/>
      <c r="Q136" s="661"/>
      <c r="R136" s="661"/>
      <c r="S136" s="661"/>
      <c r="T136" s="661"/>
      <c r="U136" s="205"/>
    </row>
    <row r="137" spans="1:21" s="198" customFormat="1" x14ac:dyDescent="0.5">
      <c r="A137" s="441"/>
      <c r="B137" s="202" t="s">
        <v>2123</v>
      </c>
      <c r="C137" s="202"/>
      <c r="D137" s="223"/>
      <c r="E137" s="661"/>
      <c r="F137" s="661"/>
      <c r="G137" s="661"/>
      <c r="H137" s="661"/>
      <c r="I137" s="661"/>
      <c r="J137" s="661"/>
      <c r="K137" s="661"/>
      <c r="L137" s="661"/>
      <c r="M137" s="661"/>
      <c r="N137" s="661"/>
      <c r="O137" s="661"/>
      <c r="P137" s="661"/>
      <c r="Q137" s="661"/>
      <c r="R137" s="661"/>
      <c r="S137" s="661"/>
      <c r="T137" s="661"/>
      <c r="U137" s="205"/>
    </row>
    <row r="138" spans="1:21" s="198" customFormat="1" x14ac:dyDescent="0.5">
      <c r="A138" s="441"/>
      <c r="B138" s="202" t="s">
        <v>2124</v>
      </c>
      <c r="C138" s="202"/>
      <c r="D138" s="223"/>
      <c r="E138" s="661"/>
      <c r="F138" s="661"/>
      <c r="G138" s="661"/>
      <c r="H138" s="661"/>
      <c r="I138" s="661"/>
      <c r="J138" s="661"/>
      <c r="K138" s="661"/>
      <c r="L138" s="661"/>
      <c r="M138" s="661"/>
      <c r="N138" s="661"/>
      <c r="O138" s="661"/>
      <c r="P138" s="661"/>
      <c r="Q138" s="661"/>
      <c r="R138" s="661"/>
      <c r="S138" s="661"/>
      <c r="T138" s="661"/>
      <c r="U138" s="205"/>
    </row>
    <row r="139" spans="1:21" s="198" customFormat="1" x14ac:dyDescent="0.5">
      <c r="A139" s="441"/>
      <c r="B139" s="202" t="s">
        <v>2125</v>
      </c>
      <c r="C139" s="202"/>
      <c r="D139" s="223"/>
      <c r="E139" s="661"/>
      <c r="F139" s="661"/>
      <c r="G139" s="661"/>
      <c r="H139" s="661"/>
      <c r="I139" s="661"/>
      <c r="J139" s="661"/>
      <c r="K139" s="661"/>
      <c r="L139" s="661"/>
      <c r="M139" s="661"/>
      <c r="N139" s="661"/>
      <c r="O139" s="661"/>
      <c r="P139" s="661"/>
      <c r="Q139" s="661"/>
      <c r="R139" s="661"/>
      <c r="S139" s="661"/>
      <c r="T139" s="661"/>
      <c r="U139" s="205"/>
    </row>
    <row r="140" spans="1:21" s="198" customFormat="1" x14ac:dyDescent="0.5">
      <c r="A140" s="441"/>
      <c r="B140" s="202" t="s">
        <v>2126</v>
      </c>
      <c r="C140" s="202"/>
      <c r="D140" s="223"/>
      <c r="E140" s="661"/>
      <c r="F140" s="661"/>
      <c r="G140" s="661"/>
      <c r="H140" s="661"/>
      <c r="I140" s="661"/>
      <c r="J140" s="661"/>
      <c r="K140" s="661"/>
      <c r="L140" s="661"/>
      <c r="M140" s="661"/>
      <c r="N140" s="661"/>
      <c r="O140" s="661"/>
      <c r="P140" s="661"/>
      <c r="Q140" s="661"/>
      <c r="R140" s="661"/>
      <c r="S140" s="661"/>
      <c r="T140" s="661"/>
      <c r="U140" s="197" t="s">
        <v>2255</v>
      </c>
    </row>
    <row r="141" spans="1:21" s="198" customFormat="1" x14ac:dyDescent="0.5">
      <c r="A141" s="441"/>
      <c r="B141" s="202" t="s">
        <v>2127</v>
      </c>
      <c r="C141" s="202" t="s">
        <v>2128</v>
      </c>
      <c r="D141" s="223" t="s">
        <v>2091</v>
      </c>
      <c r="E141" s="661"/>
      <c r="F141" s="661"/>
      <c r="G141" s="661"/>
      <c r="H141" s="661"/>
      <c r="I141" s="661"/>
      <c r="J141" s="661"/>
      <c r="K141" s="661"/>
      <c r="L141" s="661"/>
      <c r="M141" s="661"/>
      <c r="N141" s="661"/>
      <c r="O141" s="661"/>
      <c r="P141" s="661"/>
      <c r="Q141" s="661"/>
      <c r="R141" s="661"/>
      <c r="S141" s="661"/>
      <c r="T141" s="661"/>
      <c r="U141" s="205"/>
    </row>
    <row r="142" spans="1:21" s="198" customFormat="1" x14ac:dyDescent="0.5">
      <c r="A142" s="441"/>
      <c r="B142" s="202" t="s">
        <v>2130</v>
      </c>
      <c r="C142" s="202"/>
      <c r="D142" s="223" t="s">
        <v>2131</v>
      </c>
      <c r="E142" s="661"/>
      <c r="F142" s="661"/>
      <c r="G142" s="661"/>
      <c r="H142" s="661"/>
      <c r="I142" s="661"/>
      <c r="J142" s="661"/>
      <c r="K142" s="661"/>
      <c r="L142" s="661"/>
      <c r="M142" s="661"/>
      <c r="N142" s="661"/>
      <c r="O142" s="661"/>
      <c r="P142" s="661"/>
      <c r="Q142" s="661"/>
      <c r="R142" s="661"/>
      <c r="S142" s="661"/>
      <c r="T142" s="661"/>
      <c r="U142" s="205"/>
    </row>
    <row r="143" spans="1:21" s="198" customFormat="1" x14ac:dyDescent="0.5">
      <c r="A143" s="441"/>
      <c r="B143" s="202" t="s">
        <v>2132</v>
      </c>
      <c r="C143" s="202"/>
      <c r="D143" s="223" t="s">
        <v>1456</v>
      </c>
      <c r="E143" s="661"/>
      <c r="F143" s="661"/>
      <c r="G143" s="661"/>
      <c r="H143" s="661"/>
      <c r="I143" s="661"/>
      <c r="J143" s="661"/>
      <c r="K143" s="661"/>
      <c r="L143" s="661"/>
      <c r="M143" s="661"/>
      <c r="N143" s="661"/>
      <c r="O143" s="661"/>
      <c r="P143" s="661"/>
      <c r="Q143" s="661"/>
      <c r="R143" s="661"/>
      <c r="S143" s="661"/>
      <c r="T143" s="661"/>
      <c r="U143" s="205"/>
    </row>
    <row r="144" spans="1:21" s="198" customFormat="1" x14ac:dyDescent="0.5">
      <c r="A144" s="441"/>
      <c r="B144" s="202" t="s">
        <v>2133</v>
      </c>
      <c r="C144" s="202"/>
      <c r="D144" s="223" t="s">
        <v>1400</v>
      </c>
      <c r="E144" s="661"/>
      <c r="F144" s="661"/>
      <c r="G144" s="661"/>
      <c r="H144" s="661"/>
      <c r="I144" s="661"/>
      <c r="J144" s="661"/>
      <c r="K144" s="661"/>
      <c r="L144" s="661"/>
      <c r="M144" s="661"/>
      <c r="N144" s="661"/>
      <c r="O144" s="661"/>
      <c r="P144" s="661"/>
      <c r="Q144" s="661"/>
      <c r="R144" s="661"/>
      <c r="S144" s="661"/>
      <c r="T144" s="661"/>
      <c r="U144" s="205"/>
    </row>
    <row r="145" spans="1:21" s="198" customFormat="1" x14ac:dyDescent="0.5">
      <c r="A145" s="441"/>
      <c r="B145" s="202" t="s">
        <v>2134</v>
      </c>
      <c r="C145" s="202"/>
      <c r="D145" s="223" t="s">
        <v>2107</v>
      </c>
      <c r="E145" s="661"/>
      <c r="F145" s="661"/>
      <c r="G145" s="661"/>
      <c r="H145" s="661"/>
      <c r="I145" s="661"/>
      <c r="J145" s="661"/>
      <c r="K145" s="661"/>
      <c r="L145" s="661"/>
      <c r="M145" s="661"/>
      <c r="N145" s="661"/>
      <c r="O145" s="661"/>
      <c r="P145" s="661"/>
      <c r="Q145" s="661"/>
      <c r="R145" s="661"/>
      <c r="S145" s="661"/>
      <c r="T145" s="661"/>
      <c r="U145" s="205"/>
    </row>
    <row r="146" spans="1:21" s="198" customFormat="1" x14ac:dyDescent="0.5">
      <c r="A146" s="441"/>
      <c r="B146" s="202"/>
      <c r="C146" s="202"/>
      <c r="D146" s="223" t="s">
        <v>2135</v>
      </c>
      <c r="E146" s="661"/>
      <c r="F146" s="661"/>
      <c r="G146" s="661"/>
      <c r="H146" s="661"/>
      <c r="I146" s="661"/>
      <c r="J146" s="661"/>
      <c r="K146" s="661"/>
      <c r="L146" s="661"/>
      <c r="M146" s="661"/>
      <c r="N146" s="661"/>
      <c r="O146" s="661"/>
      <c r="P146" s="661"/>
      <c r="Q146" s="661"/>
      <c r="R146" s="661"/>
      <c r="S146" s="661"/>
      <c r="T146" s="661"/>
      <c r="U146" s="205"/>
    </row>
    <row r="147" spans="1:21" s="198" customFormat="1" x14ac:dyDescent="0.5">
      <c r="A147" s="441"/>
      <c r="B147" s="202" t="s">
        <v>2136</v>
      </c>
      <c r="C147" s="202"/>
      <c r="D147" s="223" t="s">
        <v>2137</v>
      </c>
      <c r="E147" s="661"/>
      <c r="F147" s="661"/>
      <c r="G147" s="661"/>
      <c r="H147" s="661"/>
      <c r="I147" s="661"/>
      <c r="J147" s="661"/>
      <c r="K147" s="661"/>
      <c r="L147" s="661"/>
      <c r="M147" s="661"/>
      <c r="N147" s="661"/>
      <c r="O147" s="661"/>
      <c r="P147" s="661"/>
      <c r="Q147" s="661"/>
      <c r="R147" s="661"/>
      <c r="S147" s="661"/>
      <c r="T147" s="661"/>
      <c r="U147" s="205"/>
    </row>
    <row r="148" spans="1:21" s="198" customFormat="1" x14ac:dyDescent="0.5">
      <c r="A148" s="441"/>
      <c r="B148" s="202" t="s">
        <v>2138</v>
      </c>
      <c r="C148" s="202"/>
      <c r="D148" s="223"/>
      <c r="E148" s="661"/>
      <c r="F148" s="661"/>
      <c r="G148" s="661"/>
      <c r="H148" s="661"/>
      <c r="I148" s="661"/>
      <c r="J148" s="661"/>
      <c r="K148" s="661"/>
      <c r="L148" s="661"/>
      <c r="M148" s="661"/>
      <c r="N148" s="661"/>
      <c r="O148" s="661"/>
      <c r="P148" s="661"/>
      <c r="Q148" s="661"/>
      <c r="R148" s="661"/>
      <c r="S148" s="661"/>
      <c r="T148" s="661"/>
      <c r="U148" s="205"/>
    </row>
    <row r="149" spans="1:21" s="198" customFormat="1" x14ac:dyDescent="0.2">
      <c r="A149" s="441"/>
      <c r="B149" s="967" t="s">
        <v>2139</v>
      </c>
      <c r="C149" s="967"/>
      <c r="D149" s="1499"/>
      <c r="E149" s="1500"/>
      <c r="F149" s="207"/>
      <c r="G149" s="207"/>
      <c r="H149" s="207"/>
      <c r="I149" s="1500"/>
      <c r="J149" s="1500"/>
      <c r="K149" s="1500"/>
      <c r="L149" s="1500"/>
      <c r="M149" s="1500"/>
      <c r="N149" s="1500"/>
      <c r="O149" s="1500"/>
      <c r="P149" s="1500"/>
      <c r="Q149" s="1500"/>
      <c r="R149" s="1500"/>
      <c r="S149" s="1500"/>
      <c r="T149" s="1500"/>
      <c r="U149" s="205"/>
    </row>
    <row r="150" spans="1:21" s="198" customFormat="1" x14ac:dyDescent="0.2">
      <c r="A150" s="441"/>
      <c r="B150" s="967" t="s">
        <v>2140</v>
      </c>
      <c r="C150" s="967"/>
      <c r="D150" s="1499"/>
      <c r="E150" s="1500"/>
      <c r="F150" s="207"/>
      <c r="G150" s="207"/>
      <c r="H150" s="207"/>
      <c r="I150" s="1500"/>
      <c r="J150" s="1500"/>
      <c r="K150" s="1500"/>
      <c r="L150" s="1500"/>
      <c r="M150" s="1500"/>
      <c r="N150" s="1500"/>
      <c r="O150" s="1500"/>
      <c r="P150" s="1500"/>
      <c r="Q150" s="1500"/>
      <c r="R150" s="1500"/>
      <c r="S150" s="1500"/>
      <c r="T150" s="1500"/>
      <c r="U150" s="205"/>
    </row>
    <row r="151" spans="1:21" s="198" customFormat="1" x14ac:dyDescent="0.2">
      <c r="A151" s="441"/>
      <c r="B151" s="967" t="s">
        <v>2092</v>
      </c>
      <c r="C151" s="967"/>
      <c r="D151" s="1499"/>
      <c r="E151" s="1500"/>
      <c r="F151" s="207"/>
      <c r="G151" s="207"/>
      <c r="H151" s="207"/>
      <c r="I151" s="1500"/>
      <c r="J151" s="1500"/>
      <c r="K151" s="1500"/>
      <c r="L151" s="1500"/>
      <c r="M151" s="1500"/>
      <c r="N151" s="1500"/>
      <c r="O151" s="1500"/>
      <c r="P151" s="1500"/>
      <c r="Q151" s="1500"/>
      <c r="R151" s="1500"/>
      <c r="S151" s="1500"/>
      <c r="T151" s="1500"/>
      <c r="U151" s="205"/>
    </row>
    <row r="152" spans="1:21" s="198" customFormat="1" x14ac:dyDescent="0.2">
      <c r="A152" s="441"/>
      <c r="B152" s="967" t="s">
        <v>2141</v>
      </c>
      <c r="C152" s="967" t="s">
        <v>2142</v>
      </c>
      <c r="D152" s="1499">
        <v>23377</v>
      </c>
      <c r="E152" s="1500">
        <f>F152+G152+H152</f>
        <v>12400</v>
      </c>
      <c r="F152" s="1500">
        <f>I152+J152+K152+L152+M152+N152+O152+P152+Q152+R152+S152+T152</f>
        <v>12400</v>
      </c>
      <c r="G152" s="814">
        <v>0</v>
      </c>
      <c r="H152" s="814"/>
      <c r="I152" s="1500"/>
      <c r="J152" s="1500"/>
      <c r="K152" s="1500"/>
      <c r="L152" s="1501">
        <v>12400</v>
      </c>
      <c r="M152" s="1500"/>
      <c r="N152" s="1500"/>
      <c r="O152" s="1500"/>
      <c r="P152" s="1500"/>
      <c r="Q152" s="1500"/>
      <c r="R152" s="1500"/>
      <c r="S152" s="1500"/>
      <c r="T152" s="1500"/>
      <c r="U152" s="205"/>
    </row>
    <row r="153" spans="1:21" s="198" customFormat="1" x14ac:dyDescent="0.2">
      <c r="A153" s="441"/>
      <c r="B153" s="967"/>
      <c r="C153" s="967" t="s">
        <v>2143</v>
      </c>
      <c r="D153" s="1499"/>
      <c r="E153" s="1500"/>
      <c r="F153" s="1500"/>
      <c r="G153" s="814"/>
      <c r="H153" s="814"/>
      <c r="I153" s="1500"/>
      <c r="J153" s="1500"/>
      <c r="K153" s="1500"/>
      <c r="L153" s="1500"/>
      <c r="M153" s="1500"/>
      <c r="N153" s="1500"/>
      <c r="O153" s="1500"/>
      <c r="P153" s="1500"/>
      <c r="Q153" s="1500"/>
      <c r="R153" s="1500"/>
      <c r="S153" s="1500"/>
      <c r="T153" s="1500"/>
      <c r="U153" s="205"/>
    </row>
    <row r="154" spans="1:21" s="198" customFormat="1" x14ac:dyDescent="0.2">
      <c r="A154" s="441"/>
      <c r="B154" s="967" t="s">
        <v>2144</v>
      </c>
      <c r="C154" s="967" t="s">
        <v>2145</v>
      </c>
      <c r="D154" s="718"/>
      <c r="E154" s="1500"/>
      <c r="F154" s="814"/>
      <c r="G154" s="814"/>
      <c r="H154" s="814"/>
      <c r="I154" s="1500"/>
      <c r="J154" s="1500"/>
      <c r="K154" s="1500"/>
      <c r="L154" s="1500"/>
      <c r="M154" s="1500"/>
      <c r="N154" s="1500"/>
      <c r="O154" s="1500"/>
      <c r="P154" s="1500"/>
      <c r="Q154" s="1500"/>
      <c r="R154" s="1500"/>
      <c r="S154" s="1500"/>
      <c r="T154" s="1500"/>
      <c r="U154" s="205"/>
    </row>
    <row r="155" spans="1:21" s="198" customFormat="1" x14ac:dyDescent="0.2">
      <c r="A155" s="441"/>
      <c r="B155" s="967" t="s">
        <v>2146</v>
      </c>
      <c r="C155" s="967" t="s">
        <v>2147</v>
      </c>
      <c r="D155" s="718"/>
      <c r="E155" s="1500"/>
      <c r="F155" s="814"/>
      <c r="G155" s="814"/>
      <c r="H155" s="814"/>
      <c r="I155" s="1500"/>
      <c r="J155" s="1500"/>
      <c r="K155" s="1500"/>
      <c r="L155" s="1500"/>
      <c r="M155" s="1500"/>
      <c r="N155" s="1500"/>
      <c r="O155" s="1500"/>
      <c r="P155" s="1500"/>
      <c r="Q155" s="1500"/>
      <c r="R155" s="1500"/>
      <c r="S155" s="1500"/>
      <c r="T155" s="1500"/>
      <c r="U155" s="205"/>
    </row>
    <row r="156" spans="1:21" s="198" customFormat="1" x14ac:dyDescent="0.2">
      <c r="A156" s="441"/>
      <c r="B156" s="967" t="s">
        <v>2148</v>
      </c>
      <c r="C156" s="967" t="s">
        <v>2149</v>
      </c>
      <c r="D156" s="718"/>
      <c r="E156" s="1500"/>
      <c r="F156" s="814"/>
      <c r="G156" s="814"/>
      <c r="H156" s="814"/>
      <c r="I156" s="1500"/>
      <c r="J156" s="1500"/>
      <c r="K156" s="1500"/>
      <c r="L156" s="1500"/>
      <c r="M156" s="1500"/>
      <c r="N156" s="1500"/>
      <c r="O156" s="1500"/>
      <c r="P156" s="1500"/>
      <c r="Q156" s="1500"/>
      <c r="R156" s="1500"/>
      <c r="S156" s="1500"/>
      <c r="T156" s="1500"/>
      <c r="U156" s="205"/>
    </row>
    <row r="157" spans="1:21" s="198" customFormat="1" x14ac:dyDescent="0.2">
      <c r="A157" s="441"/>
      <c r="B157" s="1354"/>
      <c r="C157" s="1354"/>
      <c r="D157" s="1356"/>
      <c r="E157" s="1382"/>
      <c r="F157" s="1383"/>
      <c r="G157" s="1383"/>
      <c r="H157" s="1383"/>
      <c r="I157" s="1382"/>
      <c r="J157" s="1382"/>
      <c r="K157" s="1382"/>
      <c r="L157" s="1382"/>
      <c r="M157" s="1382"/>
      <c r="N157" s="1382"/>
      <c r="O157" s="1382"/>
      <c r="P157" s="1382"/>
      <c r="Q157" s="1382"/>
      <c r="R157" s="1382"/>
      <c r="S157" s="1382"/>
      <c r="T157" s="1382"/>
      <c r="U157" s="205"/>
    </row>
    <row r="158" spans="1:21" s="1541" customFormat="1" x14ac:dyDescent="0.2">
      <c r="A158" s="1536"/>
      <c r="B158" s="1537" t="s">
        <v>2150</v>
      </c>
      <c r="C158" s="1537" t="s">
        <v>2039</v>
      </c>
      <c r="D158" s="1538">
        <v>23682</v>
      </c>
      <c r="E158" s="1539"/>
      <c r="F158" s="1540"/>
      <c r="G158" s="1540"/>
      <c r="H158" s="1540"/>
      <c r="I158" s="1539"/>
      <c r="J158" s="1539"/>
      <c r="K158" s="1539"/>
      <c r="L158" s="1539"/>
      <c r="M158" s="1539"/>
      <c r="N158" s="1539"/>
      <c r="O158" s="1539"/>
      <c r="P158" s="1539"/>
      <c r="Q158" s="1539"/>
      <c r="R158" s="1539"/>
      <c r="S158" s="1539"/>
      <c r="T158" s="1539"/>
      <c r="U158" s="992"/>
    </row>
    <row r="159" spans="1:21" s="1541" customFormat="1" x14ac:dyDescent="0.2">
      <c r="A159" s="1536"/>
      <c r="B159" s="1537" t="s">
        <v>2151</v>
      </c>
      <c r="C159" s="1537" t="s">
        <v>2152</v>
      </c>
      <c r="D159" s="1542" t="s">
        <v>2153</v>
      </c>
      <c r="E159" s="1539"/>
      <c r="F159" s="1540"/>
      <c r="G159" s="1540"/>
      <c r="H159" s="1540"/>
      <c r="I159" s="1539"/>
      <c r="J159" s="1539"/>
      <c r="K159" s="1539"/>
      <c r="L159" s="1539"/>
      <c r="M159" s="1539"/>
      <c r="N159" s="1539"/>
      <c r="O159" s="1539"/>
      <c r="P159" s="1539"/>
      <c r="Q159" s="1539"/>
      <c r="R159" s="1539"/>
      <c r="S159" s="1539"/>
      <c r="T159" s="1539"/>
      <c r="U159" s="992"/>
    </row>
    <row r="160" spans="1:21" s="1541" customFormat="1" x14ac:dyDescent="0.2">
      <c r="A160" s="1536"/>
      <c r="B160" s="1537" t="s">
        <v>2154</v>
      </c>
      <c r="C160" s="1537"/>
      <c r="D160" s="1543"/>
      <c r="E160" s="1539"/>
      <c r="F160" s="1540"/>
      <c r="G160" s="1540"/>
      <c r="H160" s="1540"/>
      <c r="I160" s="1539"/>
      <c r="J160" s="1539"/>
      <c r="K160" s="1539"/>
      <c r="L160" s="1539"/>
      <c r="M160" s="1539"/>
      <c r="N160" s="1539"/>
      <c r="O160" s="1539"/>
      <c r="P160" s="1539"/>
      <c r="Q160" s="1539"/>
      <c r="R160" s="1539"/>
      <c r="S160" s="1539"/>
      <c r="T160" s="1539"/>
      <c r="U160" s="992"/>
    </row>
    <row r="161" spans="1:21" s="1541" customFormat="1" x14ac:dyDescent="0.2">
      <c r="A161" s="1536"/>
      <c r="B161" s="1537" t="s">
        <v>2155</v>
      </c>
      <c r="C161" s="1537" t="s">
        <v>2156</v>
      </c>
      <c r="D161" s="1538">
        <v>23712</v>
      </c>
      <c r="E161" s="1539">
        <v>12000</v>
      </c>
      <c r="F161" s="1540"/>
      <c r="G161" s="1540">
        <f>H161+I161+J161+K161+L161+M161+N161+O161+P161+Q161+R161+S161+T161</f>
        <v>12000</v>
      </c>
      <c r="H161" s="1540"/>
      <c r="I161" s="1539"/>
      <c r="J161" s="1539"/>
      <c r="K161" s="1544">
        <v>12000</v>
      </c>
      <c r="L161" s="1544"/>
      <c r="M161" s="1539"/>
      <c r="N161" s="1539"/>
      <c r="O161" s="1539"/>
      <c r="P161" s="1539"/>
      <c r="Q161" s="1539"/>
      <c r="R161" s="1539"/>
      <c r="S161" s="1539"/>
      <c r="T161" s="1539"/>
      <c r="U161" s="992"/>
    </row>
    <row r="162" spans="1:21" s="1541" customFormat="1" x14ac:dyDescent="0.2">
      <c r="A162" s="1536"/>
      <c r="B162" s="1537" t="s">
        <v>2157</v>
      </c>
      <c r="C162" s="1537" t="s">
        <v>2158</v>
      </c>
      <c r="D162" s="1538"/>
      <c r="E162" s="1539"/>
      <c r="F162" s="1540"/>
      <c r="G162" s="1540"/>
      <c r="H162" s="1540"/>
      <c r="I162" s="1539"/>
      <c r="J162" s="1539"/>
      <c r="K162" s="1544"/>
      <c r="L162" s="1544"/>
      <c r="M162" s="1539"/>
      <c r="N162" s="1539"/>
      <c r="O162" s="1539"/>
      <c r="P162" s="1539"/>
      <c r="Q162" s="1539"/>
      <c r="R162" s="1539"/>
      <c r="S162" s="1539"/>
      <c r="T162" s="1539"/>
      <c r="U162" s="992"/>
    </row>
    <row r="163" spans="1:21" s="1541" customFormat="1" x14ac:dyDescent="0.2">
      <c r="A163" s="1536"/>
      <c r="B163" s="1537" t="s">
        <v>2159</v>
      </c>
      <c r="C163" s="1537" t="s">
        <v>2160</v>
      </c>
      <c r="D163" s="1543"/>
      <c r="E163" s="1539"/>
      <c r="F163" s="1540"/>
      <c r="G163" s="1540"/>
      <c r="H163" s="1540"/>
      <c r="I163" s="1539"/>
      <c r="J163" s="1539"/>
      <c r="K163" s="1544"/>
      <c r="L163" s="1544"/>
      <c r="M163" s="1539"/>
      <c r="N163" s="1539"/>
      <c r="O163" s="1539"/>
      <c r="P163" s="1539"/>
      <c r="Q163" s="1539"/>
      <c r="R163" s="1539"/>
      <c r="S163" s="1539"/>
      <c r="T163" s="1539"/>
      <c r="U163" s="992"/>
    </row>
    <row r="164" spans="1:21" s="1541" customFormat="1" x14ac:dyDescent="0.2">
      <c r="A164" s="1536"/>
      <c r="B164" s="1537" t="s">
        <v>2161</v>
      </c>
      <c r="C164" s="1537" t="s">
        <v>2162</v>
      </c>
      <c r="D164" s="1543"/>
      <c r="E164" s="1539"/>
      <c r="F164" s="1540"/>
      <c r="G164" s="1540"/>
      <c r="H164" s="1540"/>
      <c r="I164" s="1539"/>
      <c r="J164" s="1539"/>
      <c r="K164" s="1544"/>
      <c r="L164" s="1544"/>
      <c r="M164" s="1539"/>
      <c r="N164" s="1539"/>
      <c r="O164" s="1539"/>
      <c r="P164" s="1539"/>
      <c r="Q164" s="1539"/>
      <c r="R164" s="1539"/>
      <c r="S164" s="1539"/>
      <c r="T164" s="1539"/>
      <c r="U164" s="992"/>
    </row>
    <row r="165" spans="1:21" s="1541" customFormat="1" x14ac:dyDescent="0.2">
      <c r="A165" s="1536"/>
      <c r="B165" s="793"/>
      <c r="C165" s="1537" t="s">
        <v>2163</v>
      </c>
      <c r="D165" s="1543"/>
      <c r="E165" s="1539"/>
      <c r="F165" s="1540"/>
      <c r="G165" s="1540"/>
      <c r="H165" s="1540"/>
      <c r="I165" s="1539"/>
      <c r="J165" s="1539"/>
      <c r="K165" s="1544"/>
      <c r="L165" s="1544"/>
      <c r="M165" s="1539"/>
      <c r="N165" s="1539"/>
      <c r="O165" s="1539"/>
      <c r="P165" s="1539"/>
      <c r="Q165" s="1539"/>
      <c r="R165" s="1539"/>
      <c r="S165" s="1539"/>
      <c r="T165" s="1539"/>
      <c r="U165" s="992"/>
    </row>
    <row r="166" spans="1:21" s="198" customFormat="1" x14ac:dyDescent="0.2">
      <c r="A166" s="441"/>
      <c r="B166" s="967" t="s">
        <v>2164</v>
      </c>
      <c r="C166" s="967" t="s">
        <v>2165</v>
      </c>
      <c r="D166" s="1502">
        <v>23377</v>
      </c>
      <c r="E166" s="954">
        <f>F166+G166+H166</f>
        <v>62000</v>
      </c>
      <c r="F166" s="207">
        <f>I166+J166+K166+L166+M166+N166+O166+P166+Q166+R166+S166+T166</f>
        <v>62000</v>
      </c>
      <c r="G166" s="207"/>
      <c r="H166" s="207"/>
      <c r="I166" s="954"/>
      <c r="J166" s="954"/>
      <c r="K166" s="697"/>
      <c r="L166" s="697">
        <v>62000</v>
      </c>
      <c r="M166" s="954"/>
      <c r="N166" s="954"/>
      <c r="O166" s="954"/>
      <c r="P166" s="954"/>
      <c r="Q166" s="954"/>
      <c r="R166" s="954"/>
      <c r="S166" s="954"/>
      <c r="T166" s="954"/>
      <c r="U166" s="205"/>
    </row>
    <row r="167" spans="1:21" s="198" customFormat="1" x14ac:dyDescent="0.2">
      <c r="A167" s="441"/>
      <c r="B167" s="967" t="s">
        <v>2166</v>
      </c>
      <c r="C167" s="967" t="s">
        <v>2167</v>
      </c>
      <c r="D167" s="718"/>
      <c r="E167" s="954"/>
      <c r="F167" s="207"/>
      <c r="G167" s="207"/>
      <c r="H167" s="207"/>
      <c r="I167" s="954"/>
      <c r="J167" s="954"/>
      <c r="K167" s="954"/>
      <c r="L167" s="954"/>
      <c r="M167" s="954"/>
      <c r="N167" s="954"/>
      <c r="O167" s="954"/>
      <c r="P167" s="954"/>
      <c r="Q167" s="954"/>
      <c r="R167" s="954"/>
      <c r="S167" s="954"/>
      <c r="T167" s="954"/>
      <c r="U167" s="205"/>
    </row>
    <row r="168" spans="1:21" s="198" customFormat="1" x14ac:dyDescent="0.2">
      <c r="A168" s="441"/>
      <c r="B168" s="967"/>
      <c r="C168" s="967" t="s">
        <v>2168</v>
      </c>
      <c r="D168" s="718"/>
      <c r="E168" s="954"/>
      <c r="F168" s="207"/>
      <c r="G168" s="207"/>
      <c r="H168" s="207"/>
      <c r="I168" s="954"/>
      <c r="J168" s="954"/>
      <c r="K168" s="954"/>
      <c r="L168" s="954"/>
      <c r="M168" s="954"/>
      <c r="N168" s="954"/>
      <c r="O168" s="954"/>
      <c r="P168" s="954"/>
      <c r="Q168" s="954"/>
      <c r="R168" s="954"/>
      <c r="S168" s="954"/>
      <c r="T168" s="954"/>
      <c r="U168" s="205"/>
    </row>
    <row r="169" spans="1:21" s="198" customFormat="1" x14ac:dyDescent="0.2">
      <c r="A169" s="441"/>
      <c r="B169" s="967" t="s">
        <v>2169</v>
      </c>
      <c r="C169" s="1503" t="s">
        <v>823</v>
      </c>
      <c r="D169" s="1504" t="s">
        <v>2170</v>
      </c>
      <c r="E169" s="954"/>
      <c r="F169" s="207"/>
      <c r="G169" s="207"/>
      <c r="H169" s="207"/>
      <c r="I169" s="954"/>
      <c r="J169" s="954"/>
      <c r="K169" s="954"/>
      <c r="L169" s="954"/>
      <c r="M169" s="954"/>
      <c r="N169" s="954"/>
      <c r="O169" s="954"/>
      <c r="P169" s="954"/>
      <c r="Q169" s="954"/>
      <c r="R169" s="954"/>
      <c r="S169" s="954"/>
      <c r="T169" s="954"/>
      <c r="U169" s="205"/>
    </row>
    <row r="170" spans="1:21" s="198" customFormat="1" x14ac:dyDescent="0.2">
      <c r="A170" s="441"/>
      <c r="B170" s="967" t="s">
        <v>2171</v>
      </c>
      <c r="C170" s="1503" t="s">
        <v>2172</v>
      </c>
      <c r="D170" s="718"/>
      <c r="E170" s="954"/>
      <c r="F170" s="207"/>
      <c r="G170" s="207"/>
      <c r="H170" s="207"/>
      <c r="I170" s="954"/>
      <c r="J170" s="954"/>
      <c r="K170" s="954"/>
      <c r="L170" s="954"/>
      <c r="M170" s="954"/>
      <c r="N170" s="954"/>
      <c r="O170" s="954"/>
      <c r="P170" s="954"/>
      <c r="Q170" s="954"/>
      <c r="R170" s="954"/>
      <c r="S170" s="954"/>
      <c r="T170" s="954"/>
      <c r="U170" s="205"/>
    </row>
    <row r="171" spans="1:21" s="198" customFormat="1" x14ac:dyDescent="0.2">
      <c r="A171" s="441"/>
      <c r="B171" s="967"/>
      <c r="C171" s="1503" t="s">
        <v>2173</v>
      </c>
      <c r="D171" s="718"/>
      <c r="E171" s="954"/>
      <c r="F171" s="207"/>
      <c r="G171" s="207"/>
      <c r="H171" s="207"/>
      <c r="I171" s="954"/>
      <c r="J171" s="954"/>
      <c r="K171" s="954"/>
      <c r="L171" s="954"/>
      <c r="M171" s="954"/>
      <c r="N171" s="954"/>
      <c r="O171" s="954"/>
      <c r="P171" s="954"/>
      <c r="Q171" s="954"/>
      <c r="R171" s="954"/>
      <c r="S171" s="954"/>
      <c r="T171" s="954"/>
      <c r="U171" s="205"/>
    </row>
    <row r="172" spans="1:21" s="198" customFormat="1" x14ac:dyDescent="0.2">
      <c r="A172" s="441"/>
      <c r="B172" s="967"/>
      <c r="C172" s="1503"/>
      <c r="D172" s="718"/>
      <c r="E172" s="954"/>
      <c r="F172" s="207"/>
      <c r="G172" s="207"/>
      <c r="H172" s="207"/>
      <c r="I172" s="954"/>
      <c r="J172" s="954"/>
      <c r="K172" s="954"/>
      <c r="L172" s="954"/>
      <c r="M172" s="954"/>
      <c r="N172" s="954"/>
      <c r="O172" s="954"/>
      <c r="P172" s="954"/>
      <c r="Q172" s="954"/>
      <c r="R172" s="954"/>
      <c r="S172" s="954"/>
      <c r="T172" s="954"/>
      <c r="U172" s="205"/>
    </row>
    <row r="173" spans="1:21" s="198" customFormat="1" x14ac:dyDescent="0.2">
      <c r="A173" s="441"/>
      <c r="B173" s="967" t="s">
        <v>2174</v>
      </c>
      <c r="C173" s="967"/>
      <c r="D173" s="724"/>
      <c r="E173" s="954"/>
      <c r="F173" s="207"/>
      <c r="G173" s="207"/>
      <c r="H173" s="207"/>
      <c r="I173" s="954"/>
      <c r="J173" s="954"/>
      <c r="K173" s="954"/>
      <c r="L173" s="954"/>
      <c r="M173" s="954"/>
      <c r="N173" s="954"/>
      <c r="O173" s="954"/>
      <c r="P173" s="954"/>
      <c r="Q173" s="954"/>
      <c r="R173" s="954"/>
      <c r="S173" s="954"/>
      <c r="T173" s="954"/>
      <c r="U173" s="197" t="s">
        <v>2255</v>
      </c>
    </row>
    <row r="174" spans="1:21" s="198" customFormat="1" x14ac:dyDescent="0.2">
      <c r="A174" s="441"/>
      <c r="B174" s="967" t="s">
        <v>2175</v>
      </c>
      <c r="C174" s="967"/>
      <c r="D174" s="724"/>
      <c r="E174" s="954"/>
      <c r="F174" s="207"/>
      <c r="G174" s="207"/>
      <c r="H174" s="207"/>
      <c r="I174" s="954"/>
      <c r="J174" s="954"/>
      <c r="K174" s="954"/>
      <c r="L174" s="954"/>
      <c r="M174" s="954"/>
      <c r="N174" s="954"/>
      <c r="O174" s="954"/>
      <c r="P174" s="954"/>
      <c r="Q174" s="954"/>
      <c r="R174" s="954"/>
      <c r="S174" s="954"/>
      <c r="T174" s="954"/>
      <c r="U174" s="205"/>
    </row>
    <row r="175" spans="1:21" s="198" customFormat="1" x14ac:dyDescent="0.2">
      <c r="A175" s="441"/>
      <c r="B175" s="1505" t="s">
        <v>2176</v>
      </c>
      <c r="C175" s="1503" t="s">
        <v>2177</v>
      </c>
      <c r="D175" s="1502">
        <v>23408</v>
      </c>
      <c r="E175" s="954">
        <f>F175+G175+H175</f>
        <v>2450</v>
      </c>
      <c r="F175" s="207">
        <f>I175+J175+K175+L175+M175+N175+O175+P175+Q175+R175+S175+T175</f>
        <v>2450</v>
      </c>
      <c r="G175" s="207">
        <v>0</v>
      </c>
      <c r="H175" s="207"/>
      <c r="I175" s="954"/>
      <c r="J175" s="954"/>
      <c r="K175" s="954"/>
      <c r="L175" s="954"/>
      <c r="M175" s="697">
        <v>2450</v>
      </c>
      <c r="N175" s="954"/>
      <c r="O175" s="954"/>
      <c r="P175" s="954"/>
      <c r="Q175" s="954"/>
      <c r="R175" s="954"/>
      <c r="S175" s="954"/>
      <c r="T175" s="954"/>
      <c r="U175" s="205"/>
    </row>
    <row r="176" spans="1:21" s="198" customFormat="1" x14ac:dyDescent="0.2">
      <c r="A176" s="441"/>
      <c r="B176" s="1503" t="s">
        <v>2178</v>
      </c>
      <c r="C176" s="1503" t="s">
        <v>2179</v>
      </c>
      <c r="D176" s="724"/>
      <c r="E176" s="954"/>
      <c r="F176" s="207"/>
      <c r="G176" s="207"/>
      <c r="H176" s="207"/>
      <c r="I176" s="954"/>
      <c r="J176" s="954"/>
      <c r="K176" s="954"/>
      <c r="L176" s="954"/>
      <c r="M176" s="954"/>
      <c r="N176" s="954"/>
      <c r="O176" s="954"/>
      <c r="P176" s="954"/>
      <c r="Q176" s="954"/>
      <c r="R176" s="954"/>
      <c r="S176" s="954"/>
      <c r="T176" s="954"/>
      <c r="U176" s="205"/>
    </row>
    <row r="177" spans="1:21" s="198" customFormat="1" x14ac:dyDescent="0.2">
      <c r="A177" s="441"/>
      <c r="B177" s="967" t="s">
        <v>2180</v>
      </c>
      <c r="C177" s="1503" t="s">
        <v>2181</v>
      </c>
      <c r="D177" s="724" t="s">
        <v>2182</v>
      </c>
      <c r="E177" s="954"/>
      <c r="F177" s="207"/>
      <c r="G177" s="207"/>
      <c r="H177" s="207"/>
      <c r="I177" s="954"/>
      <c r="J177" s="954"/>
      <c r="K177" s="954"/>
      <c r="L177" s="954"/>
      <c r="M177" s="954"/>
      <c r="N177" s="954"/>
      <c r="O177" s="954"/>
      <c r="P177" s="954"/>
      <c r="Q177" s="954"/>
      <c r="R177" s="954"/>
      <c r="S177" s="954"/>
      <c r="T177" s="954"/>
      <c r="U177" s="205"/>
    </row>
    <row r="178" spans="1:21" s="198" customFormat="1" x14ac:dyDescent="0.2">
      <c r="A178" s="441"/>
      <c r="B178" s="967" t="s">
        <v>2183</v>
      </c>
      <c r="C178" s="1503" t="s">
        <v>2184</v>
      </c>
      <c r="D178" s="724"/>
      <c r="E178" s="954"/>
      <c r="F178" s="207"/>
      <c r="G178" s="207"/>
      <c r="H178" s="207"/>
      <c r="I178" s="954"/>
      <c r="J178" s="954"/>
      <c r="K178" s="954"/>
      <c r="L178" s="954"/>
      <c r="M178" s="954"/>
      <c r="N178" s="954"/>
      <c r="O178" s="954"/>
      <c r="P178" s="954"/>
      <c r="Q178" s="954"/>
      <c r="R178" s="954"/>
      <c r="S178" s="954"/>
      <c r="T178" s="954"/>
      <c r="U178" s="205"/>
    </row>
    <row r="179" spans="1:21" s="198" customFormat="1" x14ac:dyDescent="0.2">
      <c r="A179" s="441"/>
      <c r="B179" s="1293" t="s">
        <v>2185</v>
      </c>
      <c r="C179" s="1503" t="s">
        <v>2186</v>
      </c>
      <c r="D179" s="724" t="s">
        <v>223</v>
      </c>
      <c r="E179" s="954"/>
      <c r="F179" s="207"/>
      <c r="G179" s="207"/>
      <c r="H179" s="207"/>
      <c r="I179" s="954"/>
      <c r="J179" s="954"/>
      <c r="K179" s="954"/>
      <c r="L179" s="954"/>
      <c r="M179" s="954"/>
      <c r="N179" s="954"/>
      <c r="O179" s="954"/>
      <c r="P179" s="954"/>
      <c r="Q179" s="954"/>
      <c r="R179" s="954"/>
      <c r="S179" s="954"/>
      <c r="T179" s="954"/>
      <c r="U179" s="205"/>
    </row>
    <row r="180" spans="1:21" s="198" customFormat="1" x14ac:dyDescent="0.2">
      <c r="A180" s="441"/>
      <c r="B180" s="967" t="s">
        <v>2187</v>
      </c>
      <c r="C180" s="1503" t="s">
        <v>2165</v>
      </c>
      <c r="D180" s="724"/>
      <c r="E180" s="954"/>
      <c r="F180" s="207"/>
      <c r="G180" s="207"/>
      <c r="H180" s="207"/>
      <c r="I180" s="954"/>
      <c r="J180" s="954"/>
      <c r="K180" s="954"/>
      <c r="L180" s="954"/>
      <c r="M180" s="954"/>
      <c r="N180" s="954"/>
      <c r="O180" s="954"/>
      <c r="P180" s="954"/>
      <c r="Q180" s="954"/>
      <c r="R180" s="954"/>
      <c r="S180" s="954"/>
      <c r="T180" s="954"/>
      <c r="U180" s="205"/>
    </row>
    <row r="181" spans="1:21" s="198" customFormat="1" x14ac:dyDescent="0.2">
      <c r="A181" s="441"/>
      <c r="B181" s="1546" t="s">
        <v>2319</v>
      </c>
      <c r="C181" s="1503" t="s">
        <v>1857</v>
      </c>
      <c r="D181" s="1502">
        <v>23437</v>
      </c>
      <c r="E181" s="954"/>
      <c r="F181" s="207"/>
      <c r="G181" s="207"/>
      <c r="H181" s="207"/>
      <c r="I181" s="954"/>
      <c r="J181" s="954"/>
      <c r="K181" s="954"/>
      <c r="L181" s="954"/>
      <c r="M181" s="954"/>
      <c r="N181" s="954"/>
      <c r="O181" s="954"/>
      <c r="P181" s="954"/>
      <c r="Q181" s="954"/>
      <c r="R181" s="954"/>
      <c r="S181" s="954"/>
      <c r="T181" s="954"/>
      <c r="U181" s="205"/>
    </row>
    <row r="182" spans="1:21" s="198" customFormat="1" x14ac:dyDescent="0.2">
      <c r="A182" s="441"/>
      <c r="B182" s="967" t="s">
        <v>2188</v>
      </c>
      <c r="C182" s="1503" t="s">
        <v>941</v>
      </c>
      <c r="D182" s="724" t="s">
        <v>2189</v>
      </c>
      <c r="E182" s="954"/>
      <c r="F182" s="207"/>
      <c r="G182" s="207"/>
      <c r="H182" s="207"/>
      <c r="I182" s="954"/>
      <c r="J182" s="954"/>
      <c r="K182" s="954"/>
      <c r="L182" s="954"/>
      <c r="M182" s="954"/>
      <c r="N182" s="954"/>
      <c r="O182" s="954"/>
      <c r="P182" s="954"/>
      <c r="Q182" s="954"/>
      <c r="R182" s="954"/>
      <c r="S182" s="954"/>
      <c r="T182" s="954"/>
      <c r="U182" s="205"/>
    </row>
    <row r="183" spans="1:21" s="198" customFormat="1" x14ac:dyDescent="0.2">
      <c r="A183" s="441"/>
      <c r="B183" s="967" t="s">
        <v>2190</v>
      </c>
      <c r="C183" s="1503"/>
      <c r="D183" s="724"/>
      <c r="E183" s="954"/>
      <c r="F183" s="207"/>
      <c r="G183" s="207"/>
      <c r="H183" s="207"/>
      <c r="I183" s="954"/>
      <c r="J183" s="954"/>
      <c r="K183" s="954"/>
      <c r="L183" s="954"/>
      <c r="M183" s="954"/>
      <c r="N183" s="954"/>
      <c r="O183" s="954"/>
      <c r="P183" s="954"/>
      <c r="Q183" s="954"/>
      <c r="R183" s="954"/>
      <c r="S183" s="954"/>
      <c r="T183" s="954"/>
      <c r="U183" s="205"/>
    </row>
    <row r="184" spans="1:21" s="198" customFormat="1" x14ac:dyDescent="0.2">
      <c r="A184" s="441"/>
      <c r="B184" s="967" t="s">
        <v>2191</v>
      </c>
      <c r="C184" s="1503"/>
      <c r="D184" s="724"/>
      <c r="E184" s="954"/>
      <c r="F184" s="207"/>
      <c r="G184" s="207"/>
      <c r="H184" s="207"/>
      <c r="I184" s="954"/>
      <c r="J184" s="954"/>
      <c r="K184" s="954"/>
      <c r="L184" s="954"/>
      <c r="M184" s="954"/>
      <c r="N184" s="954"/>
      <c r="O184" s="954"/>
      <c r="P184" s="954"/>
      <c r="Q184" s="954"/>
      <c r="R184" s="954"/>
      <c r="S184" s="954"/>
      <c r="T184" s="954"/>
      <c r="U184" s="205"/>
    </row>
    <row r="185" spans="1:21" s="198" customFormat="1" x14ac:dyDescent="0.2">
      <c r="A185" s="703"/>
      <c r="B185" s="1368"/>
      <c r="C185" s="1364"/>
      <c r="D185" s="1365"/>
      <c r="E185" s="1384">
        <f t="shared" ref="E185:T185" si="2">SUM(E117:E184)</f>
        <v>129650</v>
      </c>
      <c r="F185" s="1384">
        <f t="shared" si="2"/>
        <v>117650</v>
      </c>
      <c r="G185" s="1384">
        <f t="shared" si="2"/>
        <v>12000</v>
      </c>
      <c r="H185" s="1384">
        <f t="shared" si="2"/>
        <v>0</v>
      </c>
      <c r="I185" s="1384">
        <f t="shared" si="2"/>
        <v>0</v>
      </c>
      <c r="J185" s="1384">
        <f t="shared" si="2"/>
        <v>0</v>
      </c>
      <c r="K185" s="1384">
        <f t="shared" si="2"/>
        <v>12000</v>
      </c>
      <c r="L185" s="1384">
        <f t="shared" si="2"/>
        <v>78800</v>
      </c>
      <c r="M185" s="1384">
        <f t="shared" si="2"/>
        <v>2450</v>
      </c>
      <c r="N185" s="1384">
        <f t="shared" si="2"/>
        <v>36400</v>
      </c>
      <c r="O185" s="1384">
        <f t="shared" si="2"/>
        <v>0</v>
      </c>
      <c r="P185" s="1384">
        <f t="shared" si="2"/>
        <v>0</v>
      </c>
      <c r="Q185" s="1384">
        <f t="shared" si="2"/>
        <v>0</v>
      </c>
      <c r="R185" s="1384">
        <f t="shared" si="2"/>
        <v>0</v>
      </c>
      <c r="S185" s="1384">
        <f t="shared" si="2"/>
        <v>0</v>
      </c>
      <c r="T185" s="1384">
        <f t="shared" si="2"/>
        <v>0</v>
      </c>
      <c r="U185" s="705"/>
    </row>
    <row r="186" spans="1:21" s="198" customFormat="1" ht="48" x14ac:dyDescent="0.2">
      <c r="A186" s="441">
        <v>3</v>
      </c>
      <c r="B186" s="456" t="s">
        <v>518</v>
      </c>
      <c r="C186" s="205"/>
      <c r="D186" s="204"/>
      <c r="E186" s="691"/>
      <c r="F186" s="691"/>
      <c r="G186" s="691"/>
      <c r="H186" s="691"/>
      <c r="I186" s="691"/>
      <c r="J186" s="691"/>
      <c r="K186" s="691"/>
      <c r="L186" s="691"/>
      <c r="M186" s="691"/>
      <c r="N186" s="691"/>
      <c r="O186" s="691"/>
      <c r="P186" s="691"/>
      <c r="Q186" s="691"/>
      <c r="R186" s="691"/>
      <c r="S186" s="691"/>
      <c r="T186" s="691"/>
      <c r="U186" s="205"/>
    </row>
    <row r="187" spans="1:21" s="198" customFormat="1" x14ac:dyDescent="0.5">
      <c r="A187" s="441"/>
      <c r="B187" s="614" t="s">
        <v>1052</v>
      </c>
      <c r="C187" s="624" t="s">
        <v>1039</v>
      </c>
      <c r="D187" s="1387" t="s">
        <v>1053</v>
      </c>
      <c r="E187" s="1388">
        <f>F187+G187+H187</f>
        <v>25000</v>
      </c>
      <c r="F187" s="1388">
        <f>I187+J187+K187+L187+M187+N187+O187+P187+Q187+R187+S187+T187</f>
        <v>25000</v>
      </c>
      <c r="G187" s="1388"/>
      <c r="H187" s="1388"/>
      <c r="I187" s="1388"/>
      <c r="J187" s="1388"/>
      <c r="K187" s="1388"/>
      <c r="L187" s="1388">
        <v>25000</v>
      </c>
      <c r="M187" s="1388"/>
      <c r="N187" s="1388"/>
      <c r="O187" s="1388"/>
      <c r="P187" s="1388"/>
      <c r="Q187" s="1388"/>
      <c r="R187" s="1388"/>
      <c r="S187" s="1388"/>
      <c r="T187" s="1388"/>
      <c r="U187" s="197" t="s">
        <v>1037</v>
      </c>
    </row>
    <row r="188" spans="1:21" s="198" customFormat="1" x14ac:dyDescent="0.5">
      <c r="A188" s="441"/>
      <c r="B188" s="640" t="s">
        <v>1054</v>
      </c>
      <c r="C188" s="1387" t="s">
        <v>1042</v>
      </c>
      <c r="D188" s="1387"/>
      <c r="E188" s="1388"/>
      <c r="F188" s="1388"/>
      <c r="G188" s="1388"/>
      <c r="H188" s="1388"/>
      <c r="I188" s="1388"/>
      <c r="J188" s="1388"/>
      <c r="K188" s="1388"/>
      <c r="L188" s="1388"/>
      <c r="M188" s="1388"/>
      <c r="N188" s="1388"/>
      <c r="O188" s="1388"/>
      <c r="P188" s="1388"/>
      <c r="Q188" s="1388"/>
      <c r="R188" s="1388"/>
      <c r="S188" s="1388"/>
      <c r="T188" s="1388"/>
      <c r="U188" s="640"/>
    </row>
    <row r="189" spans="1:21" s="198" customFormat="1" x14ac:dyDescent="0.5">
      <c r="A189" s="441"/>
      <c r="B189" s="640" t="s">
        <v>1055</v>
      </c>
      <c r="C189" s="1389" t="s">
        <v>1056</v>
      </c>
      <c r="D189" s="1387"/>
      <c r="E189" s="1388"/>
      <c r="F189" s="1388"/>
      <c r="G189" s="1388"/>
      <c r="H189" s="1388"/>
      <c r="I189" s="1388"/>
      <c r="J189" s="1388"/>
      <c r="K189" s="1388"/>
      <c r="L189" s="1388"/>
      <c r="M189" s="1388"/>
      <c r="N189" s="1388"/>
      <c r="O189" s="1388"/>
      <c r="P189" s="1388"/>
      <c r="Q189" s="1388"/>
      <c r="R189" s="1388"/>
      <c r="S189" s="1388"/>
      <c r="T189" s="1388"/>
      <c r="U189" s="640"/>
    </row>
    <row r="190" spans="1:21" s="198" customFormat="1" x14ac:dyDescent="0.5">
      <c r="A190" s="441"/>
      <c r="B190" s="640" t="s">
        <v>1057</v>
      </c>
      <c r="C190" s="1387"/>
      <c r="D190" s="1387"/>
      <c r="E190" s="1388"/>
      <c r="F190" s="1388"/>
      <c r="G190" s="1388"/>
      <c r="H190" s="1388"/>
      <c r="I190" s="1388"/>
      <c r="J190" s="1388"/>
      <c r="K190" s="1388"/>
      <c r="L190" s="1388"/>
      <c r="M190" s="1388"/>
      <c r="N190" s="1388"/>
      <c r="O190" s="1388"/>
      <c r="P190" s="1388"/>
      <c r="Q190" s="1388"/>
      <c r="R190" s="1388"/>
      <c r="S190" s="1388"/>
      <c r="T190" s="1388"/>
      <c r="U190" s="640"/>
    </row>
    <row r="191" spans="1:21" s="198" customFormat="1" x14ac:dyDescent="0.5">
      <c r="A191" s="703"/>
      <c r="B191" s="1390"/>
      <c r="C191" s="1391"/>
      <c r="D191" s="1391"/>
      <c r="E191" s="1392">
        <f>SUM(E187:E190)</f>
        <v>25000</v>
      </c>
      <c r="F191" s="1392">
        <f t="shared" ref="F191:T191" si="3">SUM(F187:F190)</f>
        <v>25000</v>
      </c>
      <c r="G191" s="1392">
        <f t="shared" si="3"/>
        <v>0</v>
      </c>
      <c r="H191" s="1392">
        <f t="shared" si="3"/>
        <v>0</v>
      </c>
      <c r="I191" s="1392">
        <f t="shared" si="3"/>
        <v>0</v>
      </c>
      <c r="J191" s="1392">
        <f t="shared" si="3"/>
        <v>0</v>
      </c>
      <c r="K191" s="1392">
        <f t="shared" si="3"/>
        <v>0</v>
      </c>
      <c r="L191" s="1392">
        <f t="shared" si="3"/>
        <v>25000</v>
      </c>
      <c r="M191" s="1392">
        <f t="shared" si="3"/>
        <v>0</v>
      </c>
      <c r="N191" s="1392">
        <f t="shared" si="3"/>
        <v>0</v>
      </c>
      <c r="O191" s="1392">
        <f t="shared" si="3"/>
        <v>0</v>
      </c>
      <c r="P191" s="1392">
        <f t="shared" si="3"/>
        <v>0</v>
      </c>
      <c r="Q191" s="1392">
        <f t="shared" si="3"/>
        <v>0</v>
      </c>
      <c r="R191" s="1392">
        <f t="shared" si="3"/>
        <v>0</v>
      </c>
      <c r="S191" s="1392">
        <f t="shared" si="3"/>
        <v>0</v>
      </c>
      <c r="T191" s="1392">
        <f t="shared" si="3"/>
        <v>0</v>
      </c>
      <c r="U191" s="1390"/>
    </row>
    <row r="192" spans="1:21" s="198" customFormat="1" x14ac:dyDescent="0.2">
      <c r="A192" s="441"/>
      <c r="B192" s="197" t="s">
        <v>1945</v>
      </c>
      <c r="C192" s="197" t="s">
        <v>1946</v>
      </c>
      <c r="D192" s="200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197" t="s">
        <v>2255</v>
      </c>
    </row>
    <row r="193" spans="1:21" s="198" customFormat="1" x14ac:dyDescent="0.5">
      <c r="A193" s="441"/>
      <c r="B193" s="197" t="s">
        <v>1947</v>
      </c>
      <c r="C193" s="197" t="s">
        <v>1948</v>
      </c>
      <c r="D193" s="200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59"/>
    </row>
    <row r="194" spans="1:21" s="198" customFormat="1" x14ac:dyDescent="0.5">
      <c r="A194" s="441"/>
      <c r="B194" s="274" t="s">
        <v>2192</v>
      </c>
      <c r="C194" s="274"/>
      <c r="D194" s="223"/>
      <c r="E194" s="661"/>
      <c r="F194" s="661"/>
      <c r="G194" s="661"/>
      <c r="H194" s="661"/>
      <c r="I194" s="661"/>
      <c r="J194" s="661"/>
      <c r="K194" s="661"/>
      <c r="L194" s="661"/>
      <c r="M194" s="661"/>
      <c r="N194" s="661"/>
      <c r="O194" s="661"/>
      <c r="P194" s="661"/>
      <c r="Q194" s="661"/>
      <c r="R194" s="661"/>
      <c r="S194" s="661"/>
      <c r="T194" s="661"/>
      <c r="U194" s="259"/>
    </row>
    <row r="195" spans="1:21" s="198" customFormat="1" x14ac:dyDescent="0.5">
      <c r="A195" s="441"/>
      <c r="B195" s="274" t="s">
        <v>2193</v>
      </c>
      <c r="C195" s="274"/>
      <c r="D195" s="223"/>
      <c r="E195" s="661"/>
      <c r="F195" s="661"/>
      <c r="G195" s="661"/>
      <c r="H195" s="661"/>
      <c r="I195" s="661"/>
      <c r="J195" s="661"/>
      <c r="K195" s="661"/>
      <c r="L195" s="661"/>
      <c r="M195" s="661"/>
      <c r="N195" s="661"/>
      <c r="O195" s="661"/>
      <c r="P195" s="661"/>
      <c r="Q195" s="661"/>
      <c r="R195" s="661"/>
      <c r="S195" s="661"/>
      <c r="T195" s="661"/>
      <c r="U195" s="259"/>
    </row>
    <row r="196" spans="1:21" s="198" customFormat="1" x14ac:dyDescent="0.5">
      <c r="A196" s="441"/>
      <c r="B196" s="274" t="s">
        <v>2194</v>
      </c>
      <c r="C196" s="274" t="s">
        <v>2195</v>
      </c>
      <c r="D196" s="223"/>
      <c r="E196" s="661"/>
      <c r="F196" s="661"/>
      <c r="G196" s="661"/>
      <c r="H196" s="661"/>
      <c r="I196" s="661"/>
      <c r="J196" s="661"/>
      <c r="K196" s="661"/>
      <c r="L196" s="661"/>
      <c r="M196" s="661"/>
      <c r="N196" s="661"/>
      <c r="O196" s="661"/>
      <c r="P196" s="661"/>
      <c r="Q196" s="661"/>
      <c r="R196" s="661"/>
      <c r="S196" s="661"/>
      <c r="T196" s="661"/>
      <c r="U196" s="259"/>
    </row>
    <row r="197" spans="1:21" s="198" customFormat="1" x14ac:dyDescent="0.5">
      <c r="A197" s="441"/>
      <c r="B197" s="274" t="s">
        <v>2196</v>
      </c>
      <c r="C197" s="274" t="s">
        <v>2197</v>
      </c>
      <c r="D197" s="223"/>
      <c r="E197" s="661"/>
      <c r="F197" s="661"/>
      <c r="G197" s="661"/>
      <c r="H197" s="661"/>
      <c r="I197" s="661"/>
      <c r="J197" s="661"/>
      <c r="K197" s="661"/>
      <c r="L197" s="661"/>
      <c r="M197" s="661"/>
      <c r="N197" s="661"/>
      <c r="O197" s="661"/>
      <c r="P197" s="661"/>
      <c r="Q197" s="661"/>
      <c r="R197" s="661"/>
      <c r="S197" s="661"/>
      <c r="T197" s="661"/>
      <c r="U197" s="259"/>
    </row>
    <row r="198" spans="1:21" s="198" customFormat="1" x14ac:dyDescent="0.5">
      <c r="A198" s="441"/>
      <c r="B198" s="1484" t="s">
        <v>2198</v>
      </c>
      <c r="C198" s="274" t="s">
        <v>2199</v>
      </c>
      <c r="D198" s="223"/>
      <c r="E198" s="661"/>
      <c r="F198" s="661"/>
      <c r="G198" s="661"/>
      <c r="H198" s="661"/>
      <c r="I198" s="661"/>
      <c r="J198" s="661"/>
      <c r="K198" s="661"/>
      <c r="L198" s="661"/>
      <c r="M198" s="661"/>
      <c r="N198" s="661"/>
      <c r="O198" s="661"/>
      <c r="P198" s="661"/>
      <c r="Q198" s="661"/>
      <c r="R198" s="661"/>
      <c r="S198" s="661"/>
      <c r="T198" s="661"/>
      <c r="U198" s="259"/>
    </row>
    <row r="199" spans="1:21" s="198" customFormat="1" x14ac:dyDescent="0.5">
      <c r="A199" s="441"/>
      <c r="B199" s="746" t="s">
        <v>2200</v>
      </c>
      <c r="C199" s="197"/>
      <c r="D199" s="250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  <c r="T199" s="207"/>
      <c r="U199" s="259"/>
    </row>
    <row r="200" spans="1:21" s="198" customFormat="1" x14ac:dyDescent="0.5">
      <c r="A200" s="441"/>
      <c r="B200" s="746" t="s">
        <v>2201</v>
      </c>
      <c r="C200" s="197"/>
      <c r="D200" s="250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  <c r="T200" s="207"/>
      <c r="U200" s="259"/>
    </row>
    <row r="201" spans="1:21" s="198" customFormat="1" x14ac:dyDescent="0.5">
      <c r="A201" s="441"/>
      <c r="B201" s="1545" t="s">
        <v>2202</v>
      </c>
      <c r="C201" s="197" t="s">
        <v>2203</v>
      </c>
      <c r="D201" s="250">
        <v>23408</v>
      </c>
      <c r="E201" s="207">
        <f>F201+G201+H201</f>
        <v>16800</v>
      </c>
      <c r="F201" s="207">
        <f>I201+J201+K201+L201+M201+N201+O201+P201+Q201+R201+S201+T201</f>
        <v>16800</v>
      </c>
      <c r="G201" s="661"/>
      <c r="H201" s="661"/>
      <c r="I201" s="661"/>
      <c r="J201" s="661"/>
      <c r="K201" s="661"/>
      <c r="L201" s="661"/>
      <c r="M201" s="207">
        <v>16800</v>
      </c>
      <c r="N201" s="661"/>
      <c r="O201" s="661"/>
      <c r="P201" s="661"/>
      <c r="Q201" s="661"/>
      <c r="R201" s="661"/>
      <c r="S201" s="661"/>
      <c r="T201" s="661"/>
      <c r="U201" s="259"/>
    </row>
    <row r="202" spans="1:21" s="198" customFormat="1" x14ac:dyDescent="0.5">
      <c r="A202" s="441"/>
      <c r="B202" s="1056" t="s">
        <v>2204</v>
      </c>
      <c r="C202" s="197"/>
      <c r="D202" s="1496">
        <v>23468</v>
      </c>
      <c r="E202" s="207"/>
      <c r="F202" s="207"/>
      <c r="G202" s="661"/>
      <c r="H202" s="661"/>
      <c r="I202" s="661"/>
      <c r="J202" s="661"/>
      <c r="K202" s="661"/>
      <c r="L202" s="661"/>
      <c r="M202" s="207"/>
      <c r="N202" s="661"/>
      <c r="O202" s="661"/>
      <c r="P202" s="661"/>
      <c r="Q202" s="661"/>
      <c r="R202" s="661"/>
      <c r="S202" s="661"/>
      <c r="T202" s="661"/>
      <c r="U202" s="259"/>
    </row>
    <row r="203" spans="1:21" s="198" customFormat="1" x14ac:dyDescent="0.5">
      <c r="A203" s="441"/>
      <c r="B203" s="1497" t="s">
        <v>2205</v>
      </c>
      <c r="C203" s="274"/>
      <c r="D203" s="1496"/>
      <c r="E203" s="661"/>
      <c r="F203" s="661"/>
      <c r="G203" s="661"/>
      <c r="H203" s="661"/>
      <c r="I203" s="661"/>
      <c r="J203" s="661"/>
      <c r="K203" s="661"/>
      <c r="L203" s="661"/>
      <c r="M203" s="661"/>
      <c r="N203" s="661"/>
      <c r="O203" s="661"/>
      <c r="P203" s="661"/>
      <c r="Q203" s="661"/>
      <c r="R203" s="661"/>
      <c r="S203" s="661"/>
      <c r="T203" s="661"/>
      <c r="U203" s="259"/>
    </row>
    <row r="204" spans="1:21" s="198" customFormat="1" x14ac:dyDescent="0.5">
      <c r="A204" s="441"/>
      <c r="B204" s="1497" t="s">
        <v>2206</v>
      </c>
      <c r="C204" s="274"/>
      <c r="D204" s="1496"/>
      <c r="E204" s="661"/>
      <c r="F204" s="661"/>
      <c r="G204" s="661"/>
      <c r="H204" s="661"/>
      <c r="I204" s="661"/>
      <c r="J204" s="661"/>
      <c r="K204" s="661"/>
      <c r="L204" s="661"/>
      <c r="M204" s="661"/>
      <c r="N204" s="661"/>
      <c r="O204" s="661"/>
      <c r="P204" s="661"/>
      <c r="Q204" s="661"/>
      <c r="R204" s="661"/>
      <c r="S204" s="661"/>
      <c r="T204" s="661"/>
      <c r="U204" s="259"/>
    </row>
    <row r="205" spans="1:21" s="198" customFormat="1" x14ac:dyDescent="0.2">
      <c r="A205" s="703"/>
      <c r="B205" s="883"/>
      <c r="C205" s="705"/>
      <c r="D205" s="1144"/>
      <c r="E205" s="1097">
        <f t="shared" ref="E205:T205" si="4">SUM(E201:E204)</f>
        <v>16800</v>
      </c>
      <c r="F205" s="1097">
        <f t="shared" si="4"/>
        <v>16800</v>
      </c>
      <c r="G205" s="1097">
        <f t="shared" si="4"/>
        <v>0</v>
      </c>
      <c r="H205" s="1097">
        <f t="shared" si="4"/>
        <v>0</v>
      </c>
      <c r="I205" s="1097">
        <f t="shared" si="4"/>
        <v>0</v>
      </c>
      <c r="J205" s="1097">
        <f t="shared" si="4"/>
        <v>0</v>
      </c>
      <c r="K205" s="1097">
        <f t="shared" si="4"/>
        <v>0</v>
      </c>
      <c r="L205" s="1097">
        <f t="shared" si="4"/>
        <v>0</v>
      </c>
      <c r="M205" s="1097">
        <f t="shared" si="4"/>
        <v>16800</v>
      </c>
      <c r="N205" s="1097">
        <f t="shared" si="4"/>
        <v>0</v>
      </c>
      <c r="O205" s="1097">
        <f t="shared" si="4"/>
        <v>0</v>
      </c>
      <c r="P205" s="1097">
        <f t="shared" si="4"/>
        <v>0</v>
      </c>
      <c r="Q205" s="1097">
        <f t="shared" si="4"/>
        <v>0</v>
      </c>
      <c r="R205" s="1097">
        <f t="shared" si="4"/>
        <v>0</v>
      </c>
      <c r="S205" s="1097">
        <f t="shared" si="4"/>
        <v>0</v>
      </c>
      <c r="T205" s="1097">
        <f t="shared" si="4"/>
        <v>0</v>
      </c>
      <c r="U205" s="705"/>
    </row>
    <row r="206" spans="1:21" s="198" customFormat="1" ht="96" x14ac:dyDescent="0.2">
      <c r="A206" s="441">
        <v>4</v>
      </c>
      <c r="B206" s="1393" t="s">
        <v>519</v>
      </c>
      <c r="C206" s="205"/>
      <c r="D206" s="204"/>
      <c r="E206" s="691"/>
      <c r="F206" s="691"/>
      <c r="G206" s="691"/>
      <c r="H206" s="691"/>
      <c r="I206" s="691"/>
      <c r="J206" s="691"/>
      <c r="K206" s="691"/>
      <c r="L206" s="691"/>
      <c r="M206" s="691"/>
      <c r="N206" s="691"/>
      <c r="O206" s="691"/>
      <c r="P206" s="691"/>
      <c r="Q206" s="691"/>
      <c r="R206" s="691"/>
      <c r="S206" s="691"/>
      <c r="T206" s="691"/>
      <c r="U206" s="205"/>
    </row>
    <row r="207" spans="1:21" s="198" customFormat="1" x14ac:dyDescent="0.5">
      <c r="A207" s="441"/>
      <c r="B207" s="265" t="s">
        <v>2207</v>
      </c>
      <c r="C207" s="274" t="s">
        <v>2208</v>
      </c>
      <c r="D207" s="223"/>
      <c r="E207" s="661"/>
      <c r="F207" s="661"/>
      <c r="G207" s="661"/>
      <c r="H207" s="661"/>
      <c r="I207" s="661"/>
      <c r="J207" s="661"/>
      <c r="K207" s="661"/>
      <c r="L207" s="661"/>
      <c r="M207" s="661"/>
      <c r="N207" s="661"/>
      <c r="O207" s="661"/>
      <c r="P207" s="661"/>
      <c r="Q207" s="661"/>
      <c r="R207" s="661"/>
      <c r="S207" s="661"/>
      <c r="T207" s="691"/>
      <c r="U207" s="197" t="s">
        <v>2255</v>
      </c>
    </row>
    <row r="208" spans="1:21" s="198" customFormat="1" x14ac:dyDescent="0.5">
      <c r="A208" s="441"/>
      <c r="B208" s="265" t="s">
        <v>2209</v>
      </c>
      <c r="C208" s="274"/>
      <c r="D208" s="223"/>
      <c r="E208" s="661"/>
      <c r="F208" s="661"/>
      <c r="G208" s="661"/>
      <c r="H208" s="661"/>
      <c r="I208" s="661"/>
      <c r="J208" s="661"/>
      <c r="K208" s="661"/>
      <c r="L208" s="661"/>
      <c r="M208" s="661"/>
      <c r="N208" s="661"/>
      <c r="O208" s="661"/>
      <c r="P208" s="661"/>
      <c r="Q208" s="661"/>
      <c r="R208" s="661"/>
      <c r="S208" s="661"/>
      <c r="T208" s="691"/>
      <c r="U208" s="205"/>
    </row>
    <row r="209" spans="1:21" s="198" customFormat="1" x14ac:dyDescent="0.2">
      <c r="A209" s="441"/>
      <c r="B209" s="1495" t="s">
        <v>2210</v>
      </c>
      <c r="C209" s="1495" t="s">
        <v>2047</v>
      </c>
      <c r="D209" s="724" t="s">
        <v>2048</v>
      </c>
      <c r="E209" s="697">
        <f>F209+G209+H209</f>
        <v>3300</v>
      </c>
      <c r="F209" s="697">
        <f>I209+J209+K209+L209+M209+N209+O209+P209+Q209+R209+S209+T209</f>
        <v>3300</v>
      </c>
      <c r="G209" s="697"/>
      <c r="H209" s="697"/>
      <c r="I209" s="697"/>
      <c r="J209" s="697">
        <v>3300</v>
      </c>
      <c r="K209" s="954"/>
      <c r="L209" s="954"/>
      <c r="M209" s="954"/>
      <c r="N209" s="954"/>
      <c r="O209" s="954"/>
      <c r="P209" s="954"/>
      <c r="Q209" s="954"/>
      <c r="R209" s="954"/>
      <c r="S209" s="954"/>
      <c r="T209" s="691"/>
      <c r="U209" s="205"/>
    </row>
    <row r="210" spans="1:21" s="198" customFormat="1" x14ac:dyDescent="0.5">
      <c r="A210" s="441"/>
      <c r="B210" s="197" t="s">
        <v>2211</v>
      </c>
      <c r="C210" s="197" t="s">
        <v>2212</v>
      </c>
      <c r="D210" s="223"/>
      <c r="E210" s="1485"/>
      <c r="F210" s="1485"/>
      <c r="G210" s="1485"/>
      <c r="H210" s="1485"/>
      <c r="I210" s="1485"/>
      <c r="J210" s="661"/>
      <c r="K210" s="661"/>
      <c r="L210" s="661"/>
      <c r="M210" s="661"/>
      <c r="N210" s="661"/>
      <c r="O210" s="661"/>
      <c r="P210" s="661"/>
      <c r="Q210" s="661"/>
      <c r="R210" s="661"/>
      <c r="S210" s="661"/>
      <c r="T210" s="691"/>
      <c r="U210" s="205"/>
    </row>
    <row r="211" spans="1:21" s="198" customFormat="1" x14ac:dyDescent="0.5">
      <c r="A211" s="441"/>
      <c r="B211" s="197" t="s">
        <v>2213</v>
      </c>
      <c r="C211" s="197"/>
      <c r="D211" s="223"/>
      <c r="E211" s="1485"/>
      <c r="F211" s="1485"/>
      <c r="G211" s="1485"/>
      <c r="H211" s="1485"/>
      <c r="I211" s="1485"/>
      <c r="J211" s="661"/>
      <c r="K211" s="661"/>
      <c r="L211" s="661"/>
      <c r="M211" s="661"/>
      <c r="N211" s="661"/>
      <c r="O211" s="661"/>
      <c r="P211" s="661"/>
      <c r="Q211" s="661"/>
      <c r="R211" s="661"/>
      <c r="S211" s="661"/>
      <c r="T211" s="691"/>
      <c r="U211" s="205"/>
    </row>
    <row r="212" spans="1:21" s="198" customFormat="1" x14ac:dyDescent="0.2">
      <c r="A212" s="441"/>
      <c r="B212" s="1393"/>
      <c r="C212" s="205"/>
      <c r="D212" s="204"/>
      <c r="E212" s="691"/>
      <c r="F212" s="691"/>
      <c r="G212" s="691"/>
      <c r="H212" s="691"/>
      <c r="I212" s="691"/>
      <c r="J212" s="691"/>
      <c r="K212" s="691"/>
      <c r="L212" s="691"/>
      <c r="M212" s="691"/>
      <c r="N212" s="691"/>
      <c r="O212" s="691"/>
      <c r="P212" s="691"/>
      <c r="Q212" s="691"/>
      <c r="R212" s="691"/>
      <c r="S212" s="691"/>
      <c r="T212" s="691"/>
      <c r="U212" s="205"/>
    </row>
    <row r="213" spans="1:21" s="198" customFormat="1" x14ac:dyDescent="0.2">
      <c r="A213" s="703"/>
      <c r="B213" s="883"/>
      <c r="C213" s="705"/>
      <c r="D213" s="1144"/>
      <c r="E213" s="1097">
        <f>SUM(E209:E212)</f>
        <v>3300</v>
      </c>
      <c r="F213" s="1097">
        <f t="shared" ref="F213:T213" si="5">SUM(F209:F212)</f>
        <v>3300</v>
      </c>
      <c r="G213" s="1097">
        <f t="shared" si="5"/>
        <v>0</v>
      </c>
      <c r="H213" s="1097">
        <f t="shared" si="5"/>
        <v>0</v>
      </c>
      <c r="I213" s="1097">
        <f t="shared" si="5"/>
        <v>0</v>
      </c>
      <c r="J213" s="1097">
        <f t="shared" si="5"/>
        <v>3300</v>
      </c>
      <c r="K213" s="1097">
        <f t="shared" si="5"/>
        <v>0</v>
      </c>
      <c r="L213" s="1097">
        <f t="shared" si="5"/>
        <v>0</v>
      </c>
      <c r="M213" s="1097">
        <f t="shared" si="5"/>
        <v>0</v>
      </c>
      <c r="N213" s="1097">
        <f t="shared" si="5"/>
        <v>0</v>
      </c>
      <c r="O213" s="1097">
        <f t="shared" si="5"/>
        <v>0</v>
      </c>
      <c r="P213" s="1097">
        <f t="shared" si="5"/>
        <v>0</v>
      </c>
      <c r="Q213" s="1097">
        <f t="shared" si="5"/>
        <v>0</v>
      </c>
      <c r="R213" s="1097">
        <f t="shared" si="5"/>
        <v>0</v>
      </c>
      <c r="S213" s="1097">
        <f t="shared" si="5"/>
        <v>0</v>
      </c>
      <c r="T213" s="1097">
        <f t="shared" si="5"/>
        <v>0</v>
      </c>
      <c r="U213" s="705"/>
    </row>
    <row r="214" spans="1:21" s="198" customFormat="1" ht="87" x14ac:dyDescent="0.2">
      <c r="A214" s="441">
        <v>5</v>
      </c>
      <c r="B214" s="746" t="s">
        <v>520</v>
      </c>
      <c r="C214" s="205"/>
      <c r="D214" s="204"/>
      <c r="E214" s="691"/>
      <c r="F214" s="691"/>
      <c r="G214" s="691"/>
      <c r="H214" s="691"/>
      <c r="I214" s="691"/>
      <c r="J214" s="691"/>
      <c r="K214" s="691"/>
      <c r="L214" s="691"/>
      <c r="M214" s="691"/>
      <c r="N214" s="691"/>
      <c r="O214" s="691"/>
      <c r="P214" s="691"/>
      <c r="Q214" s="691"/>
      <c r="R214" s="691"/>
      <c r="S214" s="691"/>
      <c r="T214" s="691"/>
      <c r="U214" s="205"/>
    </row>
    <row r="215" spans="1:21" s="198" customFormat="1" x14ac:dyDescent="0.5">
      <c r="A215" s="441"/>
      <c r="B215" s="265" t="s">
        <v>2214</v>
      </c>
      <c r="C215" s="274"/>
      <c r="D215" s="223"/>
      <c r="E215" s="661"/>
      <c r="F215" s="661"/>
      <c r="G215" s="661"/>
      <c r="H215" s="661"/>
      <c r="I215" s="661"/>
      <c r="J215" s="661"/>
      <c r="K215" s="661"/>
      <c r="L215" s="661"/>
      <c r="M215" s="661"/>
      <c r="N215" s="661"/>
      <c r="O215" s="661"/>
      <c r="P215" s="661"/>
      <c r="Q215" s="661"/>
      <c r="R215" s="661"/>
      <c r="S215" s="661"/>
      <c r="T215" s="661"/>
      <c r="U215" s="197" t="s">
        <v>2255</v>
      </c>
    </row>
    <row r="216" spans="1:21" s="198" customFormat="1" x14ac:dyDescent="0.5">
      <c r="A216" s="441"/>
      <c r="B216" s="265" t="s">
        <v>2215</v>
      </c>
      <c r="C216" s="202" t="s">
        <v>2216</v>
      </c>
      <c r="D216" s="1494" t="s">
        <v>1456</v>
      </c>
      <c r="E216" s="1485">
        <f>F216+G216+H216</f>
        <v>56100</v>
      </c>
      <c r="F216" s="661">
        <f>I216+J216+K216+L216+M216+N216+O216+P216+Q216+R216+S216+T216</f>
        <v>56100</v>
      </c>
      <c r="G216" s="661"/>
      <c r="H216" s="661"/>
      <c r="I216" s="661"/>
      <c r="J216" s="661"/>
      <c r="K216" s="661"/>
      <c r="L216" s="661">
        <v>56100</v>
      </c>
      <c r="M216" s="661"/>
      <c r="N216" s="661"/>
      <c r="O216" s="661"/>
      <c r="P216" s="661"/>
      <c r="Q216" s="661"/>
      <c r="R216" s="661"/>
      <c r="S216" s="661"/>
      <c r="T216" s="661"/>
      <c r="U216" s="205"/>
    </row>
    <row r="217" spans="1:21" s="198" customFormat="1" x14ac:dyDescent="0.5">
      <c r="A217" s="441"/>
      <c r="B217" s="265" t="s">
        <v>2217</v>
      </c>
      <c r="C217" s="274" t="s">
        <v>2218</v>
      </c>
      <c r="D217" s="223"/>
      <c r="E217" s="661"/>
      <c r="F217" s="661"/>
      <c r="G217" s="661"/>
      <c r="H217" s="661"/>
      <c r="I217" s="661"/>
      <c r="J217" s="661"/>
      <c r="K217" s="661"/>
      <c r="L217" s="661"/>
      <c r="M217" s="661"/>
      <c r="N217" s="661"/>
      <c r="O217" s="661"/>
      <c r="P217" s="661"/>
      <c r="Q217" s="661"/>
      <c r="R217" s="661"/>
      <c r="S217" s="661"/>
      <c r="T217" s="661"/>
      <c r="U217" s="205"/>
    </row>
    <row r="218" spans="1:21" s="198" customFormat="1" x14ac:dyDescent="0.5">
      <c r="A218" s="441"/>
      <c r="B218" s="265"/>
      <c r="C218" s="202" t="s">
        <v>2219</v>
      </c>
      <c r="D218" s="223"/>
      <c r="E218" s="661"/>
      <c r="F218" s="661"/>
      <c r="G218" s="661"/>
      <c r="H218" s="661"/>
      <c r="I218" s="661"/>
      <c r="J218" s="661"/>
      <c r="K218" s="661"/>
      <c r="L218" s="661"/>
      <c r="M218" s="661"/>
      <c r="N218" s="661"/>
      <c r="O218" s="661"/>
      <c r="P218" s="661"/>
      <c r="Q218" s="661"/>
      <c r="R218" s="661"/>
      <c r="S218" s="661"/>
      <c r="T218" s="661"/>
      <c r="U218" s="205"/>
    </row>
    <row r="219" spans="1:21" s="198" customFormat="1" x14ac:dyDescent="0.5">
      <c r="A219" s="441"/>
      <c r="B219" s="265"/>
      <c r="C219" s="202" t="s">
        <v>2220</v>
      </c>
      <c r="D219" s="223"/>
      <c r="E219" s="661"/>
      <c r="F219" s="661"/>
      <c r="G219" s="661"/>
      <c r="H219" s="661"/>
      <c r="I219" s="661"/>
      <c r="J219" s="661"/>
      <c r="K219" s="661"/>
      <c r="L219" s="661"/>
      <c r="M219" s="661"/>
      <c r="N219" s="661"/>
      <c r="O219" s="661"/>
      <c r="P219" s="661"/>
      <c r="Q219" s="661"/>
      <c r="R219" s="661"/>
      <c r="S219" s="661"/>
      <c r="T219" s="661"/>
      <c r="U219" s="205"/>
    </row>
    <row r="220" spans="1:21" s="198" customFormat="1" x14ac:dyDescent="0.5">
      <c r="A220" s="441"/>
      <c r="B220" s="265" t="s">
        <v>2221</v>
      </c>
      <c r="C220" s="274" t="s">
        <v>2222</v>
      </c>
      <c r="D220" s="223" t="s">
        <v>2223</v>
      </c>
      <c r="E220" s="661"/>
      <c r="F220" s="661"/>
      <c r="G220" s="661"/>
      <c r="H220" s="661"/>
      <c r="I220" s="661" t="s">
        <v>2129</v>
      </c>
      <c r="J220" s="661"/>
      <c r="K220" s="661"/>
      <c r="L220" s="661"/>
      <c r="M220" s="661"/>
      <c r="N220" s="661"/>
      <c r="O220" s="661"/>
      <c r="P220" s="661"/>
      <c r="Q220" s="661"/>
      <c r="R220" s="661"/>
      <c r="S220" s="661"/>
      <c r="T220" s="661"/>
      <c r="U220" s="205"/>
    </row>
    <row r="221" spans="1:21" s="198" customFormat="1" ht="43.5" x14ac:dyDescent="0.5">
      <c r="A221" s="441"/>
      <c r="B221" s="265" t="s">
        <v>2224</v>
      </c>
      <c r="C221" s="274" t="s">
        <v>2225</v>
      </c>
      <c r="D221" s="223"/>
      <c r="E221" s="661"/>
      <c r="F221" s="661"/>
      <c r="G221" s="661"/>
      <c r="H221" s="661"/>
      <c r="I221" s="661"/>
      <c r="J221" s="661"/>
      <c r="K221" s="661"/>
      <c r="L221" s="661"/>
      <c r="M221" s="661"/>
      <c r="N221" s="661"/>
      <c r="O221" s="661"/>
      <c r="P221" s="661"/>
      <c r="Q221" s="661"/>
      <c r="R221" s="661"/>
      <c r="S221" s="661"/>
      <c r="T221" s="661"/>
      <c r="U221" s="205"/>
    </row>
    <row r="222" spans="1:21" s="198" customFormat="1" x14ac:dyDescent="0.5">
      <c r="A222" s="441"/>
      <c r="B222" s="265" t="s">
        <v>2226</v>
      </c>
      <c r="C222" s="274" t="s">
        <v>2227</v>
      </c>
      <c r="D222" s="223"/>
      <c r="E222" s="661"/>
      <c r="F222" s="661"/>
      <c r="G222" s="661"/>
      <c r="H222" s="661"/>
      <c r="I222" s="661"/>
      <c r="J222" s="661"/>
      <c r="K222" s="661"/>
      <c r="L222" s="661"/>
      <c r="M222" s="661"/>
      <c r="N222" s="661"/>
      <c r="O222" s="661"/>
      <c r="P222" s="661"/>
      <c r="Q222" s="661"/>
      <c r="R222" s="661"/>
      <c r="S222" s="661"/>
      <c r="T222" s="661"/>
      <c r="U222" s="205"/>
    </row>
    <row r="223" spans="1:21" s="198" customFormat="1" x14ac:dyDescent="0.5">
      <c r="A223" s="441"/>
      <c r="B223" s="265" t="s">
        <v>2228</v>
      </c>
      <c r="C223" s="274"/>
      <c r="D223" s="223"/>
      <c r="E223" s="661"/>
      <c r="F223" s="661"/>
      <c r="G223" s="661"/>
      <c r="H223" s="661"/>
      <c r="I223" s="661"/>
      <c r="J223" s="661"/>
      <c r="K223" s="661"/>
      <c r="L223" s="661"/>
      <c r="M223" s="661"/>
      <c r="N223" s="661"/>
      <c r="O223" s="661"/>
      <c r="P223" s="661"/>
      <c r="Q223" s="661"/>
      <c r="R223" s="661"/>
      <c r="S223" s="661"/>
      <c r="T223" s="661"/>
      <c r="U223" s="205"/>
    </row>
    <row r="224" spans="1:21" s="198" customFormat="1" x14ac:dyDescent="0.5">
      <c r="A224" s="441"/>
      <c r="B224" s="202" t="s">
        <v>2229</v>
      </c>
      <c r="C224" s="202"/>
      <c r="D224" s="223"/>
      <c r="E224" s="661"/>
      <c r="F224" s="661"/>
      <c r="G224" s="661"/>
      <c r="H224" s="661"/>
      <c r="I224" s="661"/>
      <c r="J224" s="661"/>
      <c r="K224" s="661"/>
      <c r="L224" s="661"/>
      <c r="M224" s="661"/>
      <c r="N224" s="661"/>
      <c r="O224" s="661"/>
      <c r="P224" s="661"/>
      <c r="Q224" s="661"/>
      <c r="R224" s="661"/>
      <c r="S224" s="661"/>
      <c r="T224" s="661"/>
      <c r="U224" s="205"/>
    </row>
    <row r="225" spans="1:21" s="198" customFormat="1" x14ac:dyDescent="0.5">
      <c r="A225" s="441"/>
      <c r="B225" s="202" t="s">
        <v>2230</v>
      </c>
      <c r="C225" s="202"/>
      <c r="D225" s="223"/>
      <c r="E225" s="1485"/>
      <c r="F225" s="661"/>
      <c r="G225" s="661"/>
      <c r="H225" s="661"/>
      <c r="I225" s="661"/>
      <c r="J225" s="661"/>
      <c r="K225" s="661"/>
      <c r="L225" s="661"/>
      <c r="M225" s="661"/>
      <c r="N225" s="661"/>
      <c r="O225" s="661"/>
      <c r="P225" s="661"/>
      <c r="Q225" s="661"/>
      <c r="R225" s="661"/>
      <c r="S225" s="661"/>
      <c r="T225" s="661"/>
      <c r="U225" s="205"/>
    </row>
    <row r="226" spans="1:21" s="198" customFormat="1" x14ac:dyDescent="0.5">
      <c r="A226" s="441"/>
      <c r="B226" s="202" t="s">
        <v>2231</v>
      </c>
      <c r="C226" s="202"/>
      <c r="D226" s="223"/>
      <c r="E226" s="661"/>
      <c r="F226" s="661"/>
      <c r="G226" s="661"/>
      <c r="H226" s="661"/>
      <c r="I226" s="661"/>
      <c r="J226" s="661"/>
      <c r="K226" s="661"/>
      <c r="L226" s="661"/>
      <c r="M226" s="661"/>
      <c r="N226" s="661"/>
      <c r="O226" s="661"/>
      <c r="P226" s="661"/>
      <c r="Q226" s="661"/>
      <c r="R226" s="661"/>
      <c r="S226" s="661"/>
      <c r="T226" s="661"/>
      <c r="U226" s="205"/>
    </row>
    <row r="227" spans="1:21" s="198" customFormat="1" x14ac:dyDescent="0.2">
      <c r="A227" s="703"/>
      <c r="B227" s="1051"/>
      <c r="C227" s="705"/>
      <c r="D227" s="1144"/>
      <c r="E227" s="1097">
        <f t="shared" ref="E227:T227" si="6">SUM(E216:E226)</f>
        <v>56100</v>
      </c>
      <c r="F227" s="1097">
        <f t="shared" si="6"/>
        <v>56100</v>
      </c>
      <c r="G227" s="1097">
        <f t="shared" si="6"/>
        <v>0</v>
      </c>
      <c r="H227" s="1097">
        <f t="shared" si="6"/>
        <v>0</v>
      </c>
      <c r="I227" s="1097">
        <f t="shared" si="6"/>
        <v>0</v>
      </c>
      <c r="J227" s="1097">
        <f t="shared" si="6"/>
        <v>0</v>
      </c>
      <c r="K227" s="1097">
        <f t="shared" si="6"/>
        <v>0</v>
      </c>
      <c r="L227" s="1097">
        <f t="shared" si="6"/>
        <v>56100</v>
      </c>
      <c r="M227" s="1097">
        <f t="shared" si="6"/>
        <v>0</v>
      </c>
      <c r="N227" s="1097">
        <f t="shared" si="6"/>
        <v>0</v>
      </c>
      <c r="O227" s="1097">
        <f t="shared" si="6"/>
        <v>0</v>
      </c>
      <c r="P227" s="1097">
        <f t="shared" si="6"/>
        <v>0</v>
      </c>
      <c r="Q227" s="1097">
        <f t="shared" si="6"/>
        <v>0</v>
      </c>
      <c r="R227" s="1097">
        <f t="shared" si="6"/>
        <v>0</v>
      </c>
      <c r="S227" s="1097">
        <f t="shared" si="6"/>
        <v>0</v>
      </c>
      <c r="T227" s="1097">
        <f t="shared" si="6"/>
        <v>0</v>
      </c>
      <c r="U227" s="705"/>
    </row>
    <row r="228" spans="1:21" s="198" customFormat="1" ht="48" x14ac:dyDescent="0.2">
      <c r="A228" s="441">
        <v>6</v>
      </c>
      <c r="B228" s="444" t="s">
        <v>404</v>
      </c>
      <c r="C228" s="205"/>
      <c r="D228" s="204"/>
      <c r="E228" s="691"/>
      <c r="F228" s="691"/>
      <c r="G228" s="691"/>
      <c r="H228" s="691"/>
      <c r="I228" s="691"/>
      <c r="J228" s="691"/>
      <c r="K228" s="691"/>
      <c r="L228" s="691"/>
      <c r="M228" s="691"/>
      <c r="N228" s="691"/>
      <c r="O228" s="691"/>
      <c r="P228" s="691"/>
      <c r="Q228" s="691"/>
      <c r="R228" s="691"/>
      <c r="S228" s="691"/>
      <c r="T228" s="691"/>
      <c r="U228" s="205"/>
    </row>
    <row r="229" spans="1:21" s="198" customFormat="1" x14ac:dyDescent="0.5">
      <c r="A229" s="441"/>
      <c r="B229" s="640" t="s">
        <v>1038</v>
      </c>
      <c r="C229" s="624" t="s">
        <v>1039</v>
      </c>
      <c r="D229" s="1387" t="s">
        <v>1040</v>
      </c>
      <c r="E229" s="1388">
        <f>F229+G229+H229</f>
        <v>25000</v>
      </c>
      <c r="F229" s="1388">
        <f>I229+J229+K229+L229+M229+N229+O229+P229+Q229+R229+S229+T229</f>
        <v>25000</v>
      </c>
      <c r="G229" s="1388"/>
      <c r="H229" s="1388"/>
      <c r="I229" s="1388"/>
      <c r="J229" s="1388"/>
      <c r="K229" s="1388"/>
      <c r="L229" s="1388"/>
      <c r="M229" s="1388"/>
      <c r="N229" s="1388"/>
      <c r="O229" s="1388">
        <v>25000</v>
      </c>
      <c r="P229" s="1388"/>
      <c r="Q229" s="1388"/>
      <c r="R229" s="1388"/>
      <c r="S229" s="1388"/>
      <c r="T229" s="1388"/>
      <c r="U229" s="640" t="s">
        <v>1037</v>
      </c>
    </row>
    <row r="230" spans="1:21" s="198" customFormat="1" x14ac:dyDescent="0.5">
      <c r="A230" s="441"/>
      <c r="B230" s="640" t="s">
        <v>1041</v>
      </c>
      <c r="C230" s="1387" t="s">
        <v>1042</v>
      </c>
      <c r="D230" s="1387"/>
      <c r="E230" s="1388"/>
      <c r="F230" s="1388"/>
      <c r="G230" s="1388"/>
      <c r="H230" s="1388"/>
      <c r="I230" s="1388"/>
      <c r="J230" s="1388"/>
      <c r="K230" s="1388"/>
      <c r="L230" s="1388"/>
      <c r="M230" s="1388"/>
      <c r="N230" s="1388"/>
      <c r="O230" s="1388"/>
      <c r="P230" s="1388"/>
      <c r="Q230" s="1388"/>
      <c r="R230" s="1388"/>
      <c r="S230" s="1388"/>
      <c r="T230" s="1388"/>
      <c r="U230" s="640"/>
    </row>
    <row r="231" spans="1:21" s="198" customFormat="1" x14ac:dyDescent="0.5">
      <c r="A231" s="441"/>
      <c r="B231" s="640" t="s">
        <v>1043</v>
      </c>
      <c r="C231" s="1389" t="s">
        <v>1044</v>
      </c>
      <c r="D231" s="1387"/>
      <c r="E231" s="1388"/>
      <c r="F231" s="1388"/>
      <c r="G231" s="1388"/>
      <c r="H231" s="1388"/>
      <c r="I231" s="1388"/>
      <c r="J231" s="1388"/>
      <c r="K231" s="1388"/>
      <c r="L231" s="1388"/>
      <c r="M231" s="1388"/>
      <c r="N231" s="1388"/>
      <c r="O231" s="1388"/>
      <c r="P231" s="1388"/>
      <c r="Q231" s="1388"/>
      <c r="R231" s="1388"/>
      <c r="S231" s="1388"/>
      <c r="T231" s="1388"/>
      <c r="U231" s="640"/>
    </row>
    <row r="232" spans="1:21" s="198" customFormat="1" x14ac:dyDescent="0.5">
      <c r="A232" s="441"/>
      <c r="B232" s="640" t="s">
        <v>1045</v>
      </c>
      <c r="C232" s="1387" t="s">
        <v>1046</v>
      </c>
      <c r="D232" s="1387"/>
      <c r="E232" s="1388"/>
      <c r="F232" s="1388"/>
      <c r="G232" s="1388"/>
      <c r="H232" s="1388"/>
      <c r="I232" s="1388"/>
      <c r="J232" s="1388"/>
      <c r="K232" s="1388"/>
      <c r="L232" s="1388"/>
      <c r="M232" s="1388"/>
      <c r="N232" s="1388"/>
      <c r="O232" s="1388"/>
      <c r="P232" s="1388"/>
      <c r="Q232" s="1388"/>
      <c r="R232" s="1388"/>
      <c r="S232" s="1388"/>
      <c r="T232" s="1388"/>
      <c r="U232" s="640"/>
    </row>
    <row r="233" spans="1:21" s="198" customFormat="1" x14ac:dyDescent="0.5">
      <c r="A233" s="441"/>
      <c r="B233" s="640" t="s">
        <v>1047</v>
      </c>
      <c r="C233" s="818" t="s">
        <v>1048</v>
      </c>
      <c r="D233" s="818"/>
      <c r="E233" s="698"/>
      <c r="F233" s="698"/>
      <c r="G233" s="698"/>
      <c r="H233" s="698"/>
      <c r="I233" s="698"/>
      <c r="J233" s="698"/>
      <c r="K233" s="698"/>
      <c r="L233" s="698"/>
      <c r="M233" s="698"/>
      <c r="N233" s="698"/>
      <c r="O233" s="698"/>
      <c r="P233" s="698"/>
      <c r="Q233" s="698"/>
      <c r="R233" s="698"/>
      <c r="S233" s="698"/>
      <c r="T233" s="698"/>
      <c r="U233" s="259"/>
    </row>
    <row r="234" spans="1:21" s="198" customFormat="1" x14ac:dyDescent="0.5">
      <c r="A234" s="441"/>
      <c r="B234" s="640" t="s">
        <v>1049</v>
      </c>
      <c r="C234" s="818"/>
      <c r="D234" s="818"/>
      <c r="E234" s="698"/>
      <c r="F234" s="698"/>
      <c r="G234" s="698"/>
      <c r="H234" s="698"/>
      <c r="I234" s="698"/>
      <c r="J234" s="698"/>
      <c r="K234" s="698"/>
      <c r="L234" s="698"/>
      <c r="M234" s="698"/>
      <c r="N234" s="698"/>
      <c r="O234" s="698"/>
      <c r="P234" s="698"/>
      <c r="Q234" s="698"/>
      <c r="R234" s="698"/>
      <c r="S234" s="698"/>
      <c r="T234" s="698"/>
      <c r="U234" s="259"/>
    </row>
    <row r="235" spans="1:21" s="198" customFormat="1" x14ac:dyDescent="0.5">
      <c r="A235" s="441"/>
      <c r="B235" s="640" t="s">
        <v>1050</v>
      </c>
      <c r="C235" s="818"/>
      <c r="D235" s="818"/>
      <c r="E235" s="698"/>
      <c r="F235" s="698"/>
      <c r="G235" s="698"/>
      <c r="H235" s="698"/>
      <c r="I235" s="698"/>
      <c r="J235" s="698"/>
      <c r="K235" s="698"/>
      <c r="L235" s="698"/>
      <c r="M235" s="698"/>
      <c r="N235" s="698"/>
      <c r="O235" s="698"/>
      <c r="P235" s="698"/>
      <c r="Q235" s="698"/>
      <c r="R235" s="698"/>
      <c r="S235" s="698"/>
      <c r="T235" s="698"/>
      <c r="U235" s="259"/>
    </row>
    <row r="236" spans="1:21" s="198" customFormat="1" ht="21.75" x14ac:dyDescent="0.5">
      <c r="A236" s="267"/>
      <c r="B236" s="640" t="s">
        <v>1041</v>
      </c>
      <c r="C236" s="818"/>
      <c r="D236" s="818"/>
      <c r="E236" s="698"/>
      <c r="F236" s="698"/>
      <c r="G236" s="698"/>
      <c r="H236" s="698"/>
      <c r="I236" s="698"/>
      <c r="J236" s="698"/>
      <c r="K236" s="698"/>
      <c r="L236" s="698"/>
      <c r="M236" s="698"/>
      <c r="N236" s="698"/>
      <c r="O236" s="698"/>
      <c r="P236" s="698"/>
      <c r="Q236" s="698"/>
      <c r="R236" s="698"/>
      <c r="S236" s="698"/>
      <c r="T236" s="698"/>
      <c r="U236" s="259"/>
    </row>
    <row r="237" spans="1:21" s="198" customFormat="1" ht="21.75" x14ac:dyDescent="0.5">
      <c r="A237" s="267"/>
      <c r="B237" s="1394" t="s">
        <v>1051</v>
      </c>
      <c r="C237" s="259"/>
      <c r="D237" s="818"/>
      <c r="E237" s="698"/>
      <c r="F237" s="698"/>
      <c r="G237" s="698"/>
      <c r="H237" s="698"/>
      <c r="I237" s="698"/>
      <c r="J237" s="698"/>
      <c r="K237" s="698"/>
      <c r="L237" s="698"/>
      <c r="M237" s="698"/>
      <c r="N237" s="698"/>
      <c r="O237" s="698"/>
      <c r="P237" s="698"/>
      <c r="Q237" s="698"/>
      <c r="R237" s="698"/>
      <c r="S237" s="698"/>
      <c r="T237" s="698"/>
      <c r="U237" s="259"/>
    </row>
    <row r="238" spans="1:21" s="198" customFormat="1" ht="21.75" x14ac:dyDescent="0.5">
      <c r="A238" s="1369"/>
      <c r="B238" s="1395"/>
      <c r="C238" s="1396"/>
      <c r="D238" s="1397"/>
      <c r="E238" s="1385">
        <f>SUM(E229:E237)</f>
        <v>25000</v>
      </c>
      <c r="F238" s="1385">
        <f t="shared" ref="F238:T238" si="7">SUM(F229:F237)</f>
        <v>25000</v>
      </c>
      <c r="G238" s="1385">
        <f t="shared" si="7"/>
        <v>0</v>
      </c>
      <c r="H238" s="1385">
        <f t="shared" si="7"/>
        <v>0</v>
      </c>
      <c r="I238" s="1385">
        <f t="shared" si="7"/>
        <v>0</v>
      </c>
      <c r="J238" s="1385">
        <f t="shared" si="7"/>
        <v>0</v>
      </c>
      <c r="K238" s="1385">
        <f t="shared" si="7"/>
        <v>0</v>
      </c>
      <c r="L238" s="1385">
        <f t="shared" si="7"/>
        <v>0</v>
      </c>
      <c r="M238" s="1385">
        <f t="shared" si="7"/>
        <v>0</v>
      </c>
      <c r="N238" s="1385">
        <f t="shared" si="7"/>
        <v>0</v>
      </c>
      <c r="O238" s="1385">
        <f t="shared" si="7"/>
        <v>25000</v>
      </c>
      <c r="P238" s="1385">
        <f t="shared" si="7"/>
        <v>0</v>
      </c>
      <c r="Q238" s="1385">
        <f t="shared" si="7"/>
        <v>0</v>
      </c>
      <c r="R238" s="1385">
        <f t="shared" si="7"/>
        <v>0</v>
      </c>
      <c r="S238" s="1385">
        <f t="shared" si="7"/>
        <v>0</v>
      </c>
      <c r="T238" s="1385">
        <f t="shared" si="7"/>
        <v>0</v>
      </c>
      <c r="U238" s="1396"/>
    </row>
    <row r="239" spans="1:21" x14ac:dyDescent="0.55000000000000004">
      <c r="A239" s="137"/>
      <c r="B239" s="137"/>
      <c r="C239" s="137"/>
      <c r="D239" s="1376"/>
      <c r="E239" s="260">
        <f t="shared" ref="E239:T239" si="8">E37+E106+E185+E191+E205+E213+E227+E238</f>
        <v>729150</v>
      </c>
      <c r="F239" s="260">
        <f t="shared" si="8"/>
        <v>687150</v>
      </c>
      <c r="G239" s="260">
        <f t="shared" si="8"/>
        <v>42000</v>
      </c>
      <c r="H239" s="260">
        <f t="shared" si="8"/>
        <v>0</v>
      </c>
      <c r="I239" s="260">
        <f t="shared" si="8"/>
        <v>0</v>
      </c>
      <c r="J239" s="260">
        <f t="shared" si="8"/>
        <v>27900</v>
      </c>
      <c r="K239" s="260">
        <f t="shared" si="8"/>
        <v>182750</v>
      </c>
      <c r="L239" s="260">
        <f t="shared" si="8"/>
        <v>336700</v>
      </c>
      <c r="M239" s="260">
        <f t="shared" si="8"/>
        <v>36350</v>
      </c>
      <c r="N239" s="260">
        <f t="shared" si="8"/>
        <v>51400</v>
      </c>
      <c r="O239" s="260">
        <f t="shared" si="8"/>
        <v>29750</v>
      </c>
      <c r="P239" s="260">
        <f t="shared" si="8"/>
        <v>2100</v>
      </c>
      <c r="Q239" s="260">
        <f t="shared" si="8"/>
        <v>25550</v>
      </c>
      <c r="R239" s="260">
        <f t="shared" si="8"/>
        <v>0</v>
      </c>
      <c r="S239" s="260">
        <f t="shared" si="8"/>
        <v>36650</v>
      </c>
      <c r="T239" s="260">
        <f t="shared" si="8"/>
        <v>0</v>
      </c>
      <c r="U239" s="137"/>
    </row>
  </sheetData>
  <mergeCells count="14">
    <mergeCell ref="A1:U1"/>
    <mergeCell ref="A21:A23"/>
    <mergeCell ref="B21:B23"/>
    <mergeCell ref="E21:H21"/>
    <mergeCell ref="I21:T21"/>
    <mergeCell ref="I22:K22"/>
    <mergeCell ref="L22:N22"/>
    <mergeCell ref="O22:Q22"/>
    <mergeCell ref="R22:T22"/>
    <mergeCell ref="D11:F11"/>
    <mergeCell ref="D12:F12"/>
    <mergeCell ref="D18:F18"/>
    <mergeCell ref="D19:F19"/>
    <mergeCell ref="D20:G20"/>
  </mergeCells>
  <pageMargins left="0.62992125984251968" right="0.15748031496062992" top="0.59055118110236227" bottom="0.19685039370078741" header="0.51181102362204722" footer="0.51181102362204722"/>
  <pageSetup paperSize="5" scale="64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rgb="FFFFFF00"/>
  </sheetPr>
  <dimension ref="A1:U76"/>
  <sheetViews>
    <sheetView topLeftCell="A49" zoomScale="69" zoomScaleNormal="69" workbookViewId="0">
      <selection activeCell="E57" sqref="E57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0.5703125" style="107" customWidth="1"/>
    <col min="4" max="4" width="18.28515625" style="107" customWidth="1"/>
    <col min="5" max="5" width="9.85546875" style="107" customWidth="1"/>
    <col min="6" max="6" width="12.7109375" style="107" customWidth="1"/>
    <col min="7" max="7" width="10.85546875" style="107" customWidth="1"/>
    <col min="8" max="8" width="12" style="107" customWidth="1"/>
    <col min="9" max="9" width="6.42578125" style="107" customWidth="1"/>
    <col min="10" max="10" width="8.5703125" style="107" customWidth="1"/>
    <col min="11" max="11" width="7.7109375" style="107" customWidth="1"/>
    <col min="12" max="12" width="8.7109375" style="107" customWidth="1"/>
    <col min="13" max="13" width="7.28515625" style="107" customWidth="1"/>
    <col min="14" max="14" width="6.7109375" style="107" customWidth="1"/>
    <col min="15" max="15" width="6.85546875" style="107" customWidth="1"/>
    <col min="16" max="20" width="9.140625" style="107"/>
    <col min="21" max="21" width="10.42578125" style="107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G3" s="111"/>
      <c r="H3" s="112" t="s">
        <v>30</v>
      </c>
      <c r="I3" s="113"/>
      <c r="L3" s="112" t="s">
        <v>27</v>
      </c>
    </row>
    <row r="4" spans="1:21" ht="21" customHeight="1" x14ac:dyDescent="0.55000000000000004">
      <c r="A4" s="25"/>
      <c r="B4" s="45" t="s">
        <v>48</v>
      </c>
      <c r="C4" s="109" t="s">
        <v>145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257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H6" s="166" t="s">
        <v>51</v>
      </c>
      <c r="K6" s="166" t="s">
        <v>54</v>
      </c>
      <c r="N6" s="166" t="s">
        <v>52</v>
      </c>
      <c r="Q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258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521</v>
      </c>
      <c r="E9" s="21"/>
      <c r="F9" s="2"/>
      <c r="G9" s="2"/>
      <c r="H9" s="2"/>
    </row>
    <row r="10" spans="1:21" ht="20.25" customHeight="1" x14ac:dyDescent="0.65">
      <c r="A10" s="25"/>
      <c r="B10" s="116"/>
      <c r="C10" s="117"/>
      <c r="E10" s="115"/>
      <c r="F10" s="115"/>
      <c r="G10" s="115"/>
      <c r="H10" s="115"/>
    </row>
    <row r="11" spans="1:21" ht="21" customHeight="1" x14ac:dyDescent="0.55000000000000004">
      <c r="A11" s="1749" t="s">
        <v>0</v>
      </c>
      <c r="B11" s="1749" t="s">
        <v>31</v>
      </c>
      <c r="C11" s="118"/>
      <c r="D11" s="119" t="s">
        <v>24</v>
      </c>
      <c r="E11" s="1752" t="s">
        <v>1</v>
      </c>
      <c r="F11" s="1753"/>
      <c r="G11" s="1753"/>
      <c r="H11" s="1754"/>
      <c r="I11" s="1755" t="s">
        <v>203</v>
      </c>
      <c r="J11" s="1756"/>
      <c r="K11" s="1756"/>
      <c r="L11" s="1756"/>
      <c r="M11" s="1756"/>
      <c r="N11" s="1756"/>
      <c r="O11" s="1756"/>
      <c r="P11" s="1756"/>
      <c r="Q11" s="1756"/>
      <c r="R11" s="1756"/>
      <c r="S11" s="1756"/>
      <c r="T11" s="1757"/>
      <c r="U11" s="120"/>
    </row>
    <row r="12" spans="1:21" ht="21" customHeight="1" x14ac:dyDescent="0.55000000000000004">
      <c r="A12" s="1750"/>
      <c r="B12" s="1750"/>
      <c r="C12" s="145" t="s">
        <v>23</v>
      </c>
      <c r="D12" s="121" t="s">
        <v>25</v>
      </c>
      <c r="E12" s="122" t="s">
        <v>5</v>
      </c>
      <c r="F12" s="123" t="s">
        <v>204</v>
      </c>
      <c r="G12" s="123" t="s">
        <v>205</v>
      </c>
      <c r="H12" s="123" t="s">
        <v>206</v>
      </c>
      <c r="I12" s="1755" t="s">
        <v>207</v>
      </c>
      <c r="J12" s="1756"/>
      <c r="K12" s="1757"/>
      <c r="L12" s="1755" t="s">
        <v>208</v>
      </c>
      <c r="M12" s="1756"/>
      <c r="N12" s="1757"/>
      <c r="O12" s="1755" t="s">
        <v>209</v>
      </c>
      <c r="P12" s="1756"/>
      <c r="Q12" s="1757"/>
      <c r="R12" s="1755" t="s">
        <v>210</v>
      </c>
      <c r="S12" s="1756"/>
      <c r="T12" s="1757"/>
      <c r="U12" s="124" t="s">
        <v>8</v>
      </c>
    </row>
    <row r="13" spans="1:21" x14ac:dyDescent="0.55000000000000004">
      <c r="A13" s="1751"/>
      <c r="B13" s="1751"/>
      <c r="C13" s="71"/>
      <c r="D13" s="72"/>
      <c r="E13" s="72"/>
      <c r="F13" s="125" t="s">
        <v>6</v>
      </c>
      <c r="G13" s="125" t="s">
        <v>6</v>
      </c>
      <c r="H13" s="125" t="s">
        <v>6</v>
      </c>
      <c r="I13" s="126" t="s">
        <v>211</v>
      </c>
      <c r="J13" s="126" t="s">
        <v>212</v>
      </c>
      <c r="K13" s="126" t="s">
        <v>213</v>
      </c>
      <c r="L13" s="126" t="s">
        <v>214</v>
      </c>
      <c r="M13" s="126" t="s">
        <v>215</v>
      </c>
      <c r="N13" s="126" t="s">
        <v>216</v>
      </c>
      <c r="O13" s="126" t="s">
        <v>217</v>
      </c>
      <c r="P13" s="126" t="s">
        <v>218</v>
      </c>
      <c r="Q13" s="126" t="s">
        <v>219</v>
      </c>
      <c r="R13" s="126" t="s">
        <v>220</v>
      </c>
      <c r="S13" s="126" t="s">
        <v>221</v>
      </c>
      <c r="T13" s="126" t="s">
        <v>222</v>
      </c>
      <c r="U13" s="127"/>
    </row>
    <row r="14" spans="1:21" s="128" customFormat="1" ht="72" x14ac:dyDescent="0.2">
      <c r="A14" s="446">
        <v>7</v>
      </c>
      <c r="B14" s="447" t="s">
        <v>405</v>
      </c>
      <c r="C14" s="2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4" t="s">
        <v>325</v>
      </c>
    </row>
    <row r="15" spans="1:21" s="128" customFormat="1" ht="9.75" customHeight="1" x14ac:dyDescent="0.2">
      <c r="A15" s="446"/>
      <c r="B15" s="450"/>
      <c r="C15" s="2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4"/>
    </row>
    <row r="16" spans="1:21" s="128" customFormat="1" ht="96" x14ac:dyDescent="0.2">
      <c r="A16" s="172">
        <v>8</v>
      </c>
      <c r="B16" s="448" t="s">
        <v>259</v>
      </c>
      <c r="C16" s="2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s="1344" customFormat="1" ht="21.75" x14ac:dyDescent="0.2">
      <c r="A17" s="1366"/>
      <c r="B17" s="197" t="s">
        <v>2320</v>
      </c>
      <c r="C17" s="200"/>
      <c r="D17" s="200"/>
      <c r="E17" s="268"/>
      <c r="F17" s="268"/>
      <c r="G17" s="268"/>
      <c r="H17" s="268"/>
      <c r="I17" s="1486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650"/>
    </row>
    <row r="18" spans="1:21" s="1344" customFormat="1" ht="21.75" x14ac:dyDescent="0.2">
      <c r="A18" s="1366"/>
      <c r="B18" s="197" t="s">
        <v>2003</v>
      </c>
      <c r="C18" s="200"/>
      <c r="D18" s="200"/>
      <c r="E18" s="268"/>
      <c r="F18" s="268"/>
      <c r="G18" s="268"/>
      <c r="H18" s="268"/>
      <c r="I18" s="1486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650"/>
    </row>
    <row r="19" spans="1:21" s="1344" customFormat="1" ht="21.75" x14ac:dyDescent="0.2">
      <c r="A19" s="1366"/>
      <c r="B19" s="197" t="s">
        <v>2004</v>
      </c>
      <c r="C19" s="200"/>
      <c r="D19" s="200"/>
      <c r="E19" s="268"/>
      <c r="F19" s="268"/>
      <c r="G19" s="268"/>
      <c r="H19" s="268"/>
      <c r="I19" s="1486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650"/>
    </row>
    <row r="20" spans="1:21" s="1344" customFormat="1" ht="27" customHeight="1" x14ac:dyDescent="0.2">
      <c r="A20" s="1366"/>
      <c r="B20" s="197" t="s">
        <v>2005</v>
      </c>
      <c r="C20" s="200" t="s">
        <v>2006</v>
      </c>
      <c r="D20" s="200"/>
      <c r="E20" s="268">
        <f>F20+G20+H20</f>
        <v>10000</v>
      </c>
      <c r="F20" s="268">
        <f>I20+J20+K20+L20+M20+N20+O20+P20+Q20+R20+S20+T20</f>
        <v>10000</v>
      </c>
      <c r="G20" s="268"/>
      <c r="H20" s="268"/>
      <c r="I20" s="1486"/>
      <c r="J20" s="269"/>
      <c r="K20" s="1487">
        <v>10000</v>
      </c>
      <c r="L20" s="269"/>
      <c r="M20" s="269"/>
      <c r="N20" s="269"/>
      <c r="O20" s="269"/>
      <c r="P20" s="269"/>
      <c r="Q20" s="269"/>
      <c r="R20" s="269"/>
      <c r="S20" s="269"/>
      <c r="T20" s="269"/>
      <c r="U20" s="650"/>
    </row>
    <row r="21" spans="1:21" s="1344" customFormat="1" ht="21.75" x14ac:dyDescent="0.2">
      <c r="A21" s="1366"/>
      <c r="B21" s="197" t="s">
        <v>2007</v>
      </c>
      <c r="C21" s="200" t="s">
        <v>2008</v>
      </c>
      <c r="D21" s="200"/>
      <c r="E21" s="268"/>
      <c r="F21" s="268"/>
      <c r="G21" s="268"/>
      <c r="H21" s="268"/>
      <c r="I21" s="1486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650"/>
    </row>
    <row r="22" spans="1:21" s="1344" customFormat="1" ht="21" customHeight="1" x14ac:dyDescent="0.2">
      <c r="A22" s="1366"/>
      <c r="B22" s="197"/>
      <c r="C22" s="200" t="s">
        <v>2009</v>
      </c>
      <c r="D22" s="200"/>
      <c r="E22" s="268"/>
      <c r="F22" s="268"/>
      <c r="G22" s="268"/>
      <c r="H22" s="268"/>
      <c r="I22" s="1486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650"/>
    </row>
    <row r="23" spans="1:21" s="1344" customFormat="1" ht="12.75" customHeight="1" x14ac:dyDescent="0.2">
      <c r="A23" s="1366"/>
      <c r="B23" s="197"/>
      <c r="C23" s="200"/>
      <c r="D23" s="200"/>
      <c r="E23" s="268"/>
      <c r="F23" s="268"/>
      <c r="G23" s="268"/>
      <c r="H23" s="268"/>
      <c r="I23" s="1486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650"/>
    </row>
    <row r="24" spans="1:21" s="1344" customFormat="1" ht="26.25" customHeight="1" x14ac:dyDescent="0.2">
      <c r="A24" s="1366"/>
      <c r="B24" s="197" t="s">
        <v>2010</v>
      </c>
      <c r="C24" s="200" t="s">
        <v>2011</v>
      </c>
      <c r="D24" s="250">
        <v>23346</v>
      </c>
      <c r="E24" s="268">
        <f t="shared" ref="E24:E41" si="0">F24+G24+H24</f>
        <v>13200</v>
      </c>
      <c r="F24" s="268">
        <f t="shared" ref="F24:F41" si="1">I24+J24+K24+L24+M24+N24+O24+P24+Q24+R24+S24+T24</f>
        <v>13200</v>
      </c>
      <c r="G24" s="268"/>
      <c r="H24" s="268"/>
      <c r="I24" s="1486"/>
      <c r="J24" s="269"/>
      <c r="K24" s="269"/>
      <c r="L24" s="1487">
        <v>13200</v>
      </c>
      <c r="M24" s="269"/>
      <c r="N24" s="269"/>
      <c r="O24" s="269"/>
      <c r="P24" s="269"/>
      <c r="Q24" s="269"/>
      <c r="R24" s="269"/>
      <c r="S24" s="269"/>
      <c r="T24" s="269"/>
      <c r="U24" s="650"/>
    </row>
    <row r="25" spans="1:21" s="1344" customFormat="1" ht="21.75" x14ac:dyDescent="0.2">
      <c r="A25" s="1366"/>
      <c r="B25" s="197" t="s">
        <v>2012</v>
      </c>
      <c r="C25" s="200" t="s">
        <v>2013</v>
      </c>
      <c r="D25" s="200"/>
      <c r="E25" s="268"/>
      <c r="F25" s="268"/>
      <c r="G25" s="268"/>
      <c r="H25" s="268"/>
      <c r="I25" s="1486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650"/>
    </row>
    <row r="26" spans="1:21" s="1344" customFormat="1" ht="21.75" x14ac:dyDescent="0.2">
      <c r="A26" s="1366"/>
      <c r="B26" s="197"/>
      <c r="C26" s="200" t="s">
        <v>2014</v>
      </c>
      <c r="D26" s="200"/>
      <c r="E26" s="268"/>
      <c r="F26" s="268"/>
      <c r="G26" s="268"/>
      <c r="H26" s="268"/>
      <c r="I26" s="1486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650"/>
    </row>
    <row r="27" spans="1:21" s="1344" customFormat="1" ht="21.75" x14ac:dyDescent="0.2">
      <c r="A27" s="1366"/>
      <c r="B27" s="197"/>
      <c r="C27" s="200" t="s">
        <v>2015</v>
      </c>
      <c r="D27" s="200"/>
      <c r="E27" s="268"/>
      <c r="F27" s="268"/>
      <c r="G27" s="268"/>
      <c r="H27" s="268"/>
      <c r="I27" s="1486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650"/>
    </row>
    <row r="28" spans="1:21" s="1344" customFormat="1" ht="21.75" x14ac:dyDescent="0.2">
      <c r="A28" s="1366"/>
      <c r="B28" s="197"/>
      <c r="C28" s="200" t="s">
        <v>2016</v>
      </c>
      <c r="D28" s="200"/>
      <c r="E28" s="268"/>
      <c r="F28" s="268"/>
      <c r="G28" s="268"/>
      <c r="H28" s="268"/>
      <c r="I28" s="1486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650"/>
    </row>
    <row r="29" spans="1:21" s="1344" customFormat="1" ht="21.75" x14ac:dyDescent="0.2">
      <c r="A29" s="1366"/>
      <c r="B29" s="197"/>
      <c r="C29" s="200" t="s">
        <v>2017</v>
      </c>
      <c r="D29" s="200"/>
      <c r="E29" s="268"/>
      <c r="F29" s="268"/>
      <c r="G29" s="268"/>
      <c r="H29" s="268"/>
      <c r="I29" s="1486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650"/>
    </row>
    <row r="30" spans="1:21" s="1344" customFormat="1" ht="21.75" x14ac:dyDescent="0.2">
      <c r="A30" s="1366"/>
      <c r="B30" s="197"/>
      <c r="C30" s="1488" t="s">
        <v>2018</v>
      </c>
      <c r="D30" s="200"/>
      <c r="E30" s="268"/>
      <c r="F30" s="268"/>
      <c r="G30" s="268"/>
      <c r="H30" s="268"/>
      <c r="I30" s="1486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650"/>
    </row>
    <row r="31" spans="1:21" s="1344" customFormat="1" ht="21.75" x14ac:dyDescent="0.2">
      <c r="A31" s="1366"/>
      <c r="B31" s="197" t="s">
        <v>2019</v>
      </c>
      <c r="C31" s="200" t="s">
        <v>2013</v>
      </c>
      <c r="D31" s="250">
        <v>23346</v>
      </c>
      <c r="E31" s="268">
        <f t="shared" si="0"/>
        <v>1925</v>
      </c>
      <c r="F31" s="268">
        <f t="shared" si="1"/>
        <v>1925</v>
      </c>
      <c r="G31" s="268"/>
      <c r="H31" s="268"/>
      <c r="I31" s="1486"/>
      <c r="J31" s="269"/>
      <c r="K31" s="269"/>
      <c r="L31" s="1486">
        <v>1925</v>
      </c>
      <c r="M31" s="269"/>
      <c r="N31" s="269"/>
      <c r="O31" s="269"/>
      <c r="P31" s="269"/>
      <c r="Q31" s="269"/>
      <c r="R31" s="269"/>
      <c r="S31" s="269"/>
      <c r="T31" s="269"/>
      <c r="U31" s="650"/>
    </row>
    <row r="32" spans="1:21" s="1344" customFormat="1" ht="21.75" x14ac:dyDescent="0.2">
      <c r="A32" s="1366"/>
      <c r="B32" s="197" t="s">
        <v>2020</v>
      </c>
      <c r="C32" s="200" t="s">
        <v>2021</v>
      </c>
      <c r="D32" s="200"/>
      <c r="E32" s="268"/>
      <c r="F32" s="268"/>
      <c r="G32" s="268"/>
      <c r="H32" s="268"/>
      <c r="I32" s="1486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650"/>
    </row>
    <row r="33" spans="1:21" s="1344" customFormat="1" ht="21.75" x14ac:dyDescent="0.2">
      <c r="A33" s="1366"/>
      <c r="B33" s="197"/>
      <c r="C33" s="200" t="s">
        <v>2022</v>
      </c>
      <c r="D33" s="200"/>
      <c r="E33" s="268"/>
      <c r="F33" s="268"/>
      <c r="G33" s="268"/>
      <c r="H33" s="268"/>
      <c r="I33" s="1486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650"/>
    </row>
    <row r="34" spans="1:21" s="1344" customFormat="1" ht="21.75" x14ac:dyDescent="0.5">
      <c r="A34" s="1366"/>
      <c r="B34" s="197"/>
      <c r="C34" s="1489" t="s">
        <v>2023</v>
      </c>
      <c r="D34" s="223"/>
      <c r="E34" s="268"/>
      <c r="F34" s="268"/>
      <c r="G34" s="258"/>
      <c r="H34" s="258"/>
      <c r="I34" s="258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650"/>
    </row>
    <row r="35" spans="1:21" s="1344" customFormat="1" ht="21.75" x14ac:dyDescent="0.5">
      <c r="A35" s="1366"/>
      <c r="B35" s="197" t="s">
        <v>2024</v>
      </c>
      <c r="C35" s="859" t="s">
        <v>2025</v>
      </c>
      <c r="D35" s="223" t="s">
        <v>2026</v>
      </c>
      <c r="E35" s="268"/>
      <c r="F35" s="268"/>
      <c r="G35" s="258"/>
      <c r="H35" s="258"/>
      <c r="I35" s="258"/>
      <c r="J35" s="225"/>
      <c r="K35" s="225"/>
      <c r="L35" s="1490"/>
      <c r="M35" s="1490"/>
      <c r="N35" s="1490"/>
      <c r="O35" s="1490"/>
      <c r="P35" s="1490"/>
      <c r="Q35" s="225"/>
      <c r="R35" s="225"/>
      <c r="S35" s="225"/>
      <c r="T35" s="225"/>
      <c r="U35" s="650"/>
    </row>
    <row r="36" spans="1:21" s="1344" customFormat="1" ht="21.75" x14ac:dyDescent="0.5">
      <c r="A36" s="1366"/>
      <c r="B36" s="197" t="s">
        <v>2028</v>
      </c>
      <c r="C36" s="859" t="s">
        <v>2029</v>
      </c>
      <c r="D36" s="223"/>
      <c r="E36" s="268"/>
      <c r="F36" s="268"/>
      <c r="G36" s="258"/>
      <c r="H36" s="258"/>
      <c r="I36" s="258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650"/>
    </row>
    <row r="37" spans="1:21" s="1344" customFormat="1" ht="21.75" x14ac:dyDescent="0.5">
      <c r="A37" s="1366"/>
      <c r="B37" s="197" t="s">
        <v>2030</v>
      </c>
      <c r="C37" s="859" t="s">
        <v>2031</v>
      </c>
      <c r="D37" s="223"/>
      <c r="E37" s="268"/>
      <c r="F37" s="268"/>
      <c r="G37" s="258"/>
      <c r="H37" s="258"/>
      <c r="I37" s="258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650"/>
    </row>
    <row r="38" spans="1:21" s="1344" customFormat="1" ht="21.75" x14ac:dyDescent="0.5">
      <c r="A38" s="1366"/>
      <c r="B38" s="197"/>
      <c r="C38" s="859" t="s">
        <v>2014</v>
      </c>
      <c r="D38" s="223"/>
      <c r="E38" s="268"/>
      <c r="F38" s="268"/>
      <c r="G38" s="258"/>
      <c r="H38" s="258"/>
      <c r="I38" s="258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650"/>
    </row>
    <row r="39" spans="1:21" s="1344" customFormat="1" ht="21.75" x14ac:dyDescent="0.5">
      <c r="A39" s="1366"/>
      <c r="B39" s="197"/>
      <c r="C39" s="859" t="s">
        <v>2032</v>
      </c>
      <c r="D39" s="223"/>
      <c r="E39" s="268"/>
      <c r="F39" s="268"/>
      <c r="G39" s="258"/>
      <c r="H39" s="258"/>
      <c r="I39" s="258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650"/>
    </row>
    <row r="40" spans="1:21" s="1344" customFormat="1" ht="21.75" x14ac:dyDescent="0.5">
      <c r="A40" s="1366"/>
      <c r="B40" s="197"/>
      <c r="C40" s="859" t="s">
        <v>2033</v>
      </c>
      <c r="D40" s="223"/>
      <c r="E40" s="268"/>
      <c r="F40" s="268"/>
      <c r="G40" s="258"/>
      <c r="H40" s="258"/>
      <c r="I40" s="258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650"/>
    </row>
    <row r="41" spans="1:21" s="1344" customFormat="1" ht="21.75" x14ac:dyDescent="0.5">
      <c r="A41" s="1366"/>
      <c r="B41" s="197" t="s">
        <v>2034</v>
      </c>
      <c r="C41" s="200" t="s">
        <v>2011</v>
      </c>
      <c r="D41" s="1491">
        <v>23529</v>
      </c>
      <c r="E41" s="268">
        <f t="shared" si="0"/>
        <v>13200</v>
      </c>
      <c r="F41" s="268">
        <f t="shared" si="1"/>
        <v>13200</v>
      </c>
      <c r="G41" s="258"/>
      <c r="H41" s="258"/>
      <c r="I41" s="258"/>
      <c r="J41" s="225"/>
      <c r="K41" s="225"/>
      <c r="L41" s="225"/>
      <c r="M41" s="225"/>
      <c r="N41" s="225"/>
      <c r="O41" s="225"/>
      <c r="P41" s="225"/>
      <c r="Q41" s="1492">
        <v>13200</v>
      </c>
      <c r="R41" s="225"/>
      <c r="S41" s="225"/>
      <c r="T41" s="225"/>
      <c r="U41" s="650"/>
    </row>
    <row r="42" spans="1:21" s="1344" customFormat="1" ht="21.75" x14ac:dyDescent="0.5">
      <c r="A42" s="1366"/>
      <c r="B42" s="197"/>
      <c r="C42" s="200"/>
      <c r="D42" s="1491"/>
      <c r="E42" s="268"/>
      <c r="F42" s="268"/>
      <c r="G42" s="258"/>
      <c r="H42" s="258"/>
      <c r="I42" s="258"/>
      <c r="J42" s="225"/>
      <c r="K42" s="225"/>
      <c r="L42" s="225"/>
      <c r="M42" s="225"/>
      <c r="N42" s="225"/>
      <c r="O42" s="225"/>
      <c r="P42" s="225"/>
      <c r="Q42" s="1490"/>
      <c r="R42" s="225"/>
      <c r="S42" s="225"/>
      <c r="T42" s="225"/>
      <c r="U42" s="650"/>
    </row>
    <row r="43" spans="1:21" s="1344" customFormat="1" ht="21.75" x14ac:dyDescent="0.5">
      <c r="A43" s="1366"/>
      <c r="B43" s="197" t="s">
        <v>2012</v>
      </c>
      <c r="C43" s="200" t="s">
        <v>2013</v>
      </c>
      <c r="D43" s="223"/>
      <c r="E43" s="268"/>
      <c r="F43" s="268"/>
      <c r="G43" s="258"/>
      <c r="H43" s="258"/>
      <c r="I43" s="258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650"/>
    </row>
    <row r="44" spans="1:21" s="1344" customFormat="1" ht="21.75" x14ac:dyDescent="0.5">
      <c r="A44" s="1366"/>
      <c r="B44" s="197"/>
      <c r="C44" s="200" t="s">
        <v>2014</v>
      </c>
      <c r="D44" s="223"/>
      <c r="E44" s="268"/>
      <c r="F44" s="268"/>
      <c r="G44" s="258"/>
      <c r="H44" s="258"/>
      <c r="I44" s="258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650"/>
    </row>
    <row r="45" spans="1:21" s="1344" customFormat="1" ht="21.75" x14ac:dyDescent="0.5">
      <c r="A45" s="1366"/>
      <c r="B45" s="197"/>
      <c r="C45" s="200" t="s">
        <v>2015</v>
      </c>
      <c r="D45" s="223"/>
      <c r="E45" s="268"/>
      <c r="F45" s="268"/>
      <c r="G45" s="258"/>
      <c r="H45" s="258"/>
      <c r="I45" s="258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650"/>
    </row>
    <row r="46" spans="1:21" s="1344" customFormat="1" ht="21.75" x14ac:dyDescent="0.5">
      <c r="A46" s="1366"/>
      <c r="B46" s="197"/>
      <c r="C46" s="200" t="s">
        <v>2016</v>
      </c>
      <c r="D46" s="223"/>
      <c r="E46" s="268"/>
      <c r="F46" s="268"/>
      <c r="G46" s="258"/>
      <c r="H46" s="258"/>
      <c r="I46" s="258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650"/>
    </row>
    <row r="47" spans="1:21" s="1344" customFormat="1" ht="21.75" x14ac:dyDescent="0.5">
      <c r="A47" s="1366"/>
      <c r="B47" s="197"/>
      <c r="C47" s="200" t="s">
        <v>2017</v>
      </c>
      <c r="D47" s="223"/>
      <c r="E47" s="268"/>
      <c r="F47" s="268"/>
      <c r="G47" s="258"/>
      <c r="H47" s="258"/>
      <c r="I47" s="258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650"/>
    </row>
    <row r="48" spans="1:21" s="1344" customFormat="1" ht="21.75" x14ac:dyDescent="0.5">
      <c r="A48" s="1366"/>
      <c r="B48" s="197"/>
      <c r="C48" s="1488" t="s">
        <v>2018</v>
      </c>
      <c r="D48" s="223"/>
      <c r="E48" s="268"/>
      <c r="F48" s="268"/>
      <c r="G48" s="258"/>
      <c r="H48" s="258"/>
      <c r="I48" s="258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650"/>
    </row>
    <row r="49" spans="1:21" s="128" customFormat="1" ht="17.25" customHeight="1" x14ac:dyDescent="0.2">
      <c r="A49" s="1370"/>
      <c r="B49" s="1182"/>
      <c r="C49" s="204"/>
      <c r="D49" s="205"/>
      <c r="E49" s="296"/>
      <c r="F49" s="296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05"/>
    </row>
    <row r="50" spans="1:21" s="198" customFormat="1" ht="21.75" x14ac:dyDescent="0.2">
      <c r="A50" s="267"/>
      <c r="B50" s="1367" t="s">
        <v>2321</v>
      </c>
      <c r="C50" s="1346"/>
      <c r="D50" s="1346"/>
      <c r="E50" s="296"/>
      <c r="F50" s="296"/>
      <c r="G50" s="1361"/>
      <c r="H50" s="1361"/>
      <c r="I50" s="1361"/>
      <c r="J50" s="1361"/>
      <c r="K50" s="1361"/>
      <c r="L50" s="1361"/>
      <c r="M50" s="1361"/>
      <c r="N50" s="1361"/>
      <c r="O50" s="1361"/>
      <c r="P50" s="1361"/>
      <c r="Q50" s="1361"/>
      <c r="R50" s="1361"/>
      <c r="S50" s="1361"/>
      <c r="T50" s="1361"/>
      <c r="U50" s="205"/>
    </row>
    <row r="51" spans="1:21" s="198" customFormat="1" ht="21.75" x14ac:dyDescent="0.2">
      <c r="A51" s="267"/>
      <c r="B51" s="1367" t="s">
        <v>2070</v>
      </c>
      <c r="C51" s="1346"/>
      <c r="D51" s="1346"/>
      <c r="E51" s="296"/>
      <c r="F51" s="296"/>
      <c r="G51" s="1361"/>
      <c r="H51" s="1361"/>
      <c r="I51" s="1361"/>
      <c r="J51" s="1361"/>
      <c r="K51" s="1361"/>
      <c r="L51" s="1361"/>
      <c r="M51" s="1361"/>
      <c r="N51" s="1361"/>
      <c r="O51" s="1361"/>
      <c r="P51" s="1361"/>
      <c r="Q51" s="1361"/>
      <c r="R51" s="1361"/>
      <c r="S51" s="1361"/>
      <c r="T51" s="1361"/>
      <c r="U51" s="205"/>
    </row>
    <row r="52" spans="1:21" s="198" customFormat="1" ht="21.75" x14ac:dyDescent="0.5">
      <c r="A52" s="267"/>
      <c r="B52" s="1352" t="s">
        <v>2071</v>
      </c>
      <c r="C52" s="1346"/>
      <c r="D52" s="1346"/>
      <c r="E52" s="296"/>
      <c r="F52" s="296"/>
      <c r="G52" s="1361"/>
      <c r="H52" s="1361"/>
      <c r="I52" s="1361"/>
      <c r="J52" s="1361"/>
      <c r="K52" s="1361"/>
      <c r="L52" s="1361"/>
      <c r="M52" s="1361"/>
      <c r="N52" s="1361"/>
      <c r="O52" s="1361"/>
      <c r="P52" s="1361"/>
      <c r="Q52" s="1361"/>
      <c r="R52" s="1361"/>
      <c r="S52" s="1361"/>
      <c r="T52" s="1361"/>
      <c r="U52" s="205"/>
    </row>
    <row r="53" spans="1:21" s="198" customFormat="1" ht="21.75" x14ac:dyDescent="0.5">
      <c r="A53" s="267"/>
      <c r="B53" s="1352" t="s">
        <v>2072</v>
      </c>
      <c r="C53" s="1346"/>
      <c r="D53" s="1346"/>
      <c r="E53" s="296"/>
      <c r="F53" s="296"/>
      <c r="G53" s="1361"/>
      <c r="H53" s="1361"/>
      <c r="I53" s="1361"/>
      <c r="J53" s="1361"/>
      <c r="K53" s="1361"/>
      <c r="L53" s="1361"/>
      <c r="M53" s="1361"/>
      <c r="N53" s="1361"/>
      <c r="O53" s="1361"/>
      <c r="P53" s="1361"/>
      <c r="Q53" s="1361"/>
      <c r="R53" s="1361"/>
      <c r="S53" s="1361"/>
      <c r="T53" s="1361"/>
      <c r="U53" s="205"/>
    </row>
    <row r="54" spans="1:21" s="198" customFormat="1" ht="21.75" x14ac:dyDescent="0.5">
      <c r="A54" s="267"/>
      <c r="B54" s="1352" t="s">
        <v>2073</v>
      </c>
      <c r="C54" s="1346"/>
      <c r="D54" s="1346"/>
      <c r="E54" s="296"/>
      <c r="F54" s="296"/>
      <c r="G54" s="1361"/>
      <c r="H54" s="1361"/>
      <c r="I54" s="1361"/>
      <c r="J54" s="1361"/>
      <c r="K54" s="1361"/>
      <c r="L54" s="1361"/>
      <c r="M54" s="1361"/>
      <c r="N54" s="1361"/>
      <c r="O54" s="1361"/>
      <c r="P54" s="1361"/>
      <c r="Q54" s="1361"/>
      <c r="R54" s="1361"/>
      <c r="S54" s="1361"/>
      <c r="T54" s="1361"/>
      <c r="U54" s="205"/>
    </row>
    <row r="55" spans="1:21" s="198" customFormat="1" ht="27" customHeight="1" x14ac:dyDescent="0.5">
      <c r="A55" s="1371"/>
      <c r="B55" s="1352" t="s">
        <v>2074</v>
      </c>
      <c r="C55" s="1346"/>
      <c r="D55" s="1346"/>
      <c r="E55" s="296"/>
      <c r="F55" s="296"/>
      <c r="G55" s="1361"/>
      <c r="H55" s="1361"/>
      <c r="I55" s="1361"/>
      <c r="J55" s="1361"/>
      <c r="K55" s="1361"/>
      <c r="L55" s="1361"/>
      <c r="M55" s="1361"/>
      <c r="N55" s="1361"/>
      <c r="O55" s="1361"/>
      <c r="P55" s="1361"/>
      <c r="Q55" s="1361"/>
      <c r="R55" s="1361"/>
      <c r="S55" s="1361"/>
      <c r="T55" s="1361"/>
      <c r="U55" s="205"/>
    </row>
    <row r="56" spans="1:21" s="128" customFormat="1" ht="15" customHeight="1" x14ac:dyDescent="0.2">
      <c r="A56" s="1370"/>
      <c r="B56" s="1182"/>
      <c r="C56" s="204"/>
      <c r="D56" s="205"/>
      <c r="E56" s="296"/>
      <c r="F56" s="296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05"/>
    </row>
    <row r="57" spans="1:21" s="198" customFormat="1" ht="21.75" x14ac:dyDescent="0.5">
      <c r="A57" s="1371"/>
      <c r="B57" s="719" t="s">
        <v>2120</v>
      </c>
      <c r="C57" s="1347" t="s">
        <v>2121</v>
      </c>
      <c r="D57" s="1347"/>
      <c r="E57" s="296"/>
      <c r="F57" s="296"/>
      <c r="G57" s="1360"/>
      <c r="H57" s="1360"/>
      <c r="I57" s="1360"/>
      <c r="J57" s="1360"/>
      <c r="K57" s="1360"/>
      <c r="L57" s="1360"/>
      <c r="M57" s="1360"/>
      <c r="N57" s="1360"/>
      <c r="O57" s="1360"/>
      <c r="P57" s="1360"/>
      <c r="Q57" s="1360"/>
      <c r="R57" s="1360"/>
      <c r="S57" s="1360"/>
      <c r="T57" s="1360"/>
      <c r="U57" s="205"/>
    </row>
    <row r="58" spans="1:21" s="198" customFormat="1" ht="21.75" x14ac:dyDescent="0.5">
      <c r="A58" s="1371"/>
      <c r="B58" s="719" t="s">
        <v>2122</v>
      </c>
      <c r="C58" s="1347"/>
      <c r="D58" s="1347"/>
      <c r="E58" s="296"/>
      <c r="F58" s="296"/>
      <c r="G58" s="1360"/>
      <c r="H58" s="1360"/>
      <c r="I58" s="1360"/>
      <c r="J58" s="1360"/>
      <c r="K58" s="1360"/>
      <c r="L58" s="1360"/>
      <c r="M58" s="1360"/>
      <c r="N58" s="1360"/>
      <c r="O58" s="1360"/>
      <c r="P58" s="1360"/>
      <c r="Q58" s="1360"/>
      <c r="R58" s="1360"/>
      <c r="S58" s="1360"/>
      <c r="T58" s="1360"/>
      <c r="U58" s="205"/>
    </row>
    <row r="59" spans="1:21" s="198" customFormat="1" ht="21.75" x14ac:dyDescent="0.5">
      <c r="A59" s="1371"/>
      <c r="B59" s="719" t="s">
        <v>2123</v>
      </c>
      <c r="C59" s="1347"/>
      <c r="D59" s="1347"/>
      <c r="E59" s="296"/>
      <c r="F59" s="296"/>
      <c r="G59" s="1360"/>
      <c r="H59" s="1360"/>
      <c r="I59" s="1360"/>
      <c r="J59" s="1360"/>
      <c r="K59" s="1360"/>
      <c r="L59" s="1360"/>
      <c r="M59" s="1360"/>
      <c r="N59" s="1360"/>
      <c r="O59" s="1360"/>
      <c r="P59" s="1360"/>
      <c r="Q59" s="1360"/>
      <c r="R59" s="1360"/>
      <c r="S59" s="1360"/>
      <c r="T59" s="1360"/>
      <c r="U59" s="205"/>
    </row>
    <row r="60" spans="1:21" s="198" customFormat="1" ht="21.75" x14ac:dyDescent="0.5">
      <c r="A60" s="1371"/>
      <c r="B60" s="719" t="s">
        <v>2124</v>
      </c>
      <c r="C60" s="1347"/>
      <c r="D60" s="1347"/>
      <c r="E60" s="296"/>
      <c r="F60" s="296"/>
      <c r="G60" s="1360"/>
      <c r="H60" s="1360"/>
      <c r="I60" s="1360"/>
      <c r="J60" s="1360"/>
      <c r="K60" s="1360"/>
      <c r="L60" s="1360"/>
      <c r="M60" s="1360"/>
      <c r="N60" s="1360"/>
      <c r="O60" s="1360"/>
      <c r="P60" s="1360"/>
      <c r="Q60" s="1360"/>
      <c r="R60" s="1360"/>
      <c r="S60" s="1360"/>
      <c r="T60" s="1360"/>
      <c r="U60" s="205"/>
    </row>
    <row r="61" spans="1:21" s="198" customFormat="1" ht="21.75" x14ac:dyDescent="0.5">
      <c r="A61" s="1371"/>
      <c r="B61" s="719" t="s">
        <v>2125</v>
      </c>
      <c r="C61" s="1347"/>
      <c r="D61" s="1347"/>
      <c r="E61" s="296"/>
      <c r="F61" s="296"/>
      <c r="G61" s="1360"/>
      <c r="H61" s="1360"/>
      <c r="I61" s="1360"/>
      <c r="J61" s="1360"/>
      <c r="K61" s="1360"/>
      <c r="L61" s="1360"/>
      <c r="M61" s="1360"/>
      <c r="N61" s="1360"/>
      <c r="O61" s="1360"/>
      <c r="P61" s="1360"/>
      <c r="Q61" s="1360"/>
      <c r="R61" s="1360"/>
      <c r="S61" s="1360"/>
      <c r="T61" s="1360"/>
      <c r="U61" s="205"/>
    </row>
    <row r="62" spans="1:21" s="198" customFormat="1" ht="21.75" x14ac:dyDescent="0.5">
      <c r="A62" s="1371"/>
      <c r="B62" s="719" t="s">
        <v>2126</v>
      </c>
      <c r="C62" s="1347"/>
      <c r="D62" s="1347"/>
      <c r="E62" s="296"/>
      <c r="F62" s="296"/>
      <c r="G62" s="1360"/>
      <c r="H62" s="1360"/>
      <c r="I62" s="1360"/>
      <c r="J62" s="1360"/>
      <c r="K62" s="1360"/>
      <c r="L62" s="1360"/>
      <c r="M62" s="1360"/>
      <c r="N62" s="1360"/>
      <c r="O62" s="1360"/>
      <c r="P62" s="1360"/>
      <c r="Q62" s="1360"/>
      <c r="R62" s="1360"/>
      <c r="S62" s="1360"/>
      <c r="T62" s="1360"/>
      <c r="U62" s="205"/>
    </row>
    <row r="63" spans="1:21" s="198" customFormat="1" ht="21.75" x14ac:dyDescent="0.5">
      <c r="A63" s="1371"/>
      <c r="B63" s="719" t="s">
        <v>2127</v>
      </c>
      <c r="C63" s="1347" t="s">
        <v>2128</v>
      </c>
      <c r="D63" s="1347" t="s">
        <v>2091</v>
      </c>
      <c r="E63" s="296"/>
      <c r="F63" s="296"/>
      <c r="G63" s="1360"/>
      <c r="H63" s="1360"/>
      <c r="I63" s="1360"/>
      <c r="J63" s="1360"/>
      <c r="K63" s="1360"/>
      <c r="L63" s="1360"/>
      <c r="M63" s="1360"/>
      <c r="N63" s="1360"/>
      <c r="O63" s="1360"/>
      <c r="P63" s="1360"/>
      <c r="Q63" s="1360"/>
      <c r="R63" s="1360"/>
      <c r="S63" s="1360"/>
      <c r="T63" s="1360"/>
      <c r="U63" s="205"/>
    </row>
    <row r="64" spans="1:21" s="198" customFormat="1" ht="21.75" x14ac:dyDescent="0.5">
      <c r="A64" s="1371"/>
      <c r="B64" s="719" t="s">
        <v>2130</v>
      </c>
      <c r="C64" s="1347"/>
      <c r="D64" s="1347" t="s">
        <v>2131</v>
      </c>
      <c r="E64" s="296"/>
      <c r="F64" s="296"/>
      <c r="G64" s="1360"/>
      <c r="H64" s="1360"/>
      <c r="I64" s="1360"/>
      <c r="J64" s="1360"/>
      <c r="K64" s="1360"/>
      <c r="L64" s="1360"/>
      <c r="M64" s="1360"/>
      <c r="N64" s="1360"/>
      <c r="O64" s="1360"/>
      <c r="P64" s="1360"/>
      <c r="Q64" s="1360"/>
      <c r="R64" s="1360"/>
      <c r="S64" s="1360"/>
      <c r="T64" s="1360"/>
      <c r="U64" s="205"/>
    </row>
    <row r="65" spans="1:21" s="198" customFormat="1" ht="21.75" x14ac:dyDescent="0.5">
      <c r="A65" s="1371"/>
      <c r="B65" s="719" t="s">
        <v>2132</v>
      </c>
      <c r="C65" s="1347"/>
      <c r="D65" s="1347" t="s">
        <v>1456</v>
      </c>
      <c r="E65" s="296"/>
      <c r="F65" s="296"/>
      <c r="G65" s="1360"/>
      <c r="H65" s="1360"/>
      <c r="I65" s="1360"/>
      <c r="J65" s="1360"/>
      <c r="K65" s="1360"/>
      <c r="L65" s="1360"/>
      <c r="M65" s="1360"/>
      <c r="N65" s="1360"/>
      <c r="O65" s="1360"/>
      <c r="P65" s="1360"/>
      <c r="Q65" s="1360"/>
      <c r="R65" s="1360"/>
      <c r="S65" s="1360"/>
      <c r="T65" s="1360"/>
      <c r="U65" s="205"/>
    </row>
    <row r="66" spans="1:21" s="198" customFormat="1" ht="21.75" x14ac:dyDescent="0.5">
      <c r="A66" s="1371"/>
      <c r="B66" s="719" t="s">
        <v>2133</v>
      </c>
      <c r="C66" s="1347"/>
      <c r="D66" s="1347" t="s">
        <v>1400</v>
      </c>
      <c r="E66" s="296"/>
      <c r="F66" s="296"/>
      <c r="G66" s="1360"/>
      <c r="H66" s="1360"/>
      <c r="I66" s="1360"/>
      <c r="J66" s="1360"/>
      <c r="K66" s="1360"/>
      <c r="L66" s="1360"/>
      <c r="M66" s="1360"/>
      <c r="N66" s="1360"/>
      <c r="O66" s="1360"/>
      <c r="P66" s="1360"/>
      <c r="Q66" s="1360"/>
      <c r="R66" s="1360"/>
      <c r="S66" s="1360"/>
      <c r="T66" s="1360"/>
      <c r="U66" s="205"/>
    </row>
    <row r="67" spans="1:21" s="198" customFormat="1" ht="21.75" x14ac:dyDescent="0.5">
      <c r="A67" s="1371"/>
      <c r="B67" s="719" t="s">
        <v>2134</v>
      </c>
      <c r="C67" s="1347"/>
      <c r="D67" s="1347" t="s">
        <v>2107</v>
      </c>
      <c r="E67" s="296"/>
      <c r="F67" s="296"/>
      <c r="G67" s="1360"/>
      <c r="H67" s="1360"/>
      <c r="I67" s="1360"/>
      <c r="J67" s="1360"/>
      <c r="K67" s="1360"/>
      <c r="L67" s="1360"/>
      <c r="M67" s="1360"/>
      <c r="N67" s="1360"/>
      <c r="O67" s="1360"/>
      <c r="P67" s="1360"/>
      <c r="Q67" s="1360"/>
      <c r="R67" s="1360"/>
      <c r="S67" s="1360"/>
      <c r="T67" s="1360"/>
      <c r="U67" s="205"/>
    </row>
    <row r="68" spans="1:21" s="198" customFormat="1" ht="21.75" x14ac:dyDescent="0.5">
      <c r="A68" s="1371"/>
      <c r="B68" s="719"/>
      <c r="C68" s="1347"/>
      <c r="D68" s="1347" t="s">
        <v>2135</v>
      </c>
      <c r="E68" s="296"/>
      <c r="F68" s="296"/>
      <c r="G68" s="1360"/>
      <c r="H68" s="1360"/>
      <c r="I68" s="1360"/>
      <c r="J68" s="1360"/>
      <c r="K68" s="1360"/>
      <c r="L68" s="1360"/>
      <c r="M68" s="1360"/>
      <c r="N68" s="1360"/>
      <c r="O68" s="1360"/>
      <c r="P68" s="1360"/>
      <c r="Q68" s="1360"/>
      <c r="R68" s="1360"/>
      <c r="S68" s="1360"/>
      <c r="T68" s="1360"/>
      <c r="U68" s="205"/>
    </row>
    <row r="69" spans="1:21" s="198" customFormat="1" ht="21.75" x14ac:dyDescent="0.5">
      <c r="A69" s="1371"/>
      <c r="B69" s="719" t="s">
        <v>2136</v>
      </c>
      <c r="C69" s="1347"/>
      <c r="D69" s="1347" t="s">
        <v>2137</v>
      </c>
      <c r="E69" s="296"/>
      <c r="F69" s="296"/>
      <c r="G69" s="1360"/>
      <c r="H69" s="1360"/>
      <c r="I69" s="1360"/>
      <c r="J69" s="1360"/>
      <c r="K69" s="1360"/>
      <c r="L69" s="1360"/>
      <c r="M69" s="1360"/>
      <c r="N69" s="1360"/>
      <c r="O69" s="1360"/>
      <c r="P69" s="1360"/>
      <c r="Q69" s="1360"/>
      <c r="R69" s="1360"/>
      <c r="S69" s="1360"/>
      <c r="T69" s="1360"/>
      <c r="U69" s="205"/>
    </row>
    <row r="70" spans="1:21" s="198" customFormat="1" ht="21.75" x14ac:dyDescent="0.5">
      <c r="A70" s="1371"/>
      <c r="B70" s="719" t="s">
        <v>2138</v>
      </c>
      <c r="C70" s="1347"/>
      <c r="D70" s="1347"/>
      <c r="E70" s="296"/>
      <c r="F70" s="296"/>
      <c r="G70" s="1360"/>
      <c r="H70" s="1360"/>
      <c r="I70" s="1360"/>
      <c r="J70" s="1360"/>
      <c r="K70" s="1360"/>
      <c r="L70" s="1360"/>
      <c r="M70" s="1360"/>
      <c r="N70" s="1360"/>
      <c r="O70" s="1360"/>
      <c r="P70" s="1360"/>
      <c r="Q70" s="1360"/>
      <c r="R70" s="1360"/>
      <c r="S70" s="1360"/>
      <c r="T70" s="1360"/>
      <c r="U70" s="205"/>
    </row>
    <row r="71" spans="1:21" s="128" customFormat="1" x14ac:dyDescent="0.2">
      <c r="A71" s="1371"/>
      <c r="B71" s="1354" t="s">
        <v>2257</v>
      </c>
      <c r="C71" s="1372" t="s">
        <v>823</v>
      </c>
      <c r="D71" s="1356" t="s">
        <v>2170</v>
      </c>
      <c r="E71" s="296"/>
      <c r="F71" s="296"/>
      <c r="G71" s="1361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05"/>
    </row>
    <row r="72" spans="1:21" s="128" customFormat="1" x14ac:dyDescent="0.2">
      <c r="A72" s="1371"/>
      <c r="B72" s="1354" t="s">
        <v>2171</v>
      </c>
      <c r="C72" s="1372" t="s">
        <v>2172</v>
      </c>
      <c r="D72" s="1356"/>
      <c r="E72" s="1363"/>
      <c r="F72" s="1361"/>
      <c r="G72" s="1361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05"/>
    </row>
    <row r="73" spans="1:21" s="128" customFormat="1" x14ac:dyDescent="0.2">
      <c r="A73" s="1371"/>
      <c r="B73" s="1354"/>
      <c r="C73" s="1372" t="s">
        <v>2173</v>
      </c>
      <c r="D73" s="1356"/>
      <c r="E73" s="1363"/>
      <c r="F73" s="1361"/>
      <c r="G73" s="1361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05"/>
    </row>
    <row r="74" spans="1:21" s="128" customFormat="1" ht="48" x14ac:dyDescent="0.2">
      <c r="A74" s="449">
        <v>9</v>
      </c>
      <c r="B74" s="448" t="s">
        <v>260</v>
      </c>
      <c r="C74" s="22"/>
      <c r="D74" s="7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73"/>
    </row>
    <row r="75" spans="1:21" x14ac:dyDescent="0.55000000000000004">
      <c r="A75" s="23"/>
      <c r="B75" s="136"/>
      <c r="C75" s="130"/>
      <c r="D75" s="131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131"/>
    </row>
    <row r="76" spans="1:21" x14ac:dyDescent="0.55000000000000004">
      <c r="A76" s="137"/>
      <c r="B76" s="137"/>
      <c r="C76" s="137"/>
      <c r="D76" s="137"/>
      <c r="E76" s="1287">
        <f>SUM(E20:E75)</f>
        <v>38325</v>
      </c>
      <c r="F76" s="1287">
        <f t="shared" ref="F76:T76" si="2">SUM(F20:F75)</f>
        <v>38325</v>
      </c>
      <c r="G76" s="1287">
        <f t="shared" si="2"/>
        <v>0</v>
      </c>
      <c r="H76" s="1287">
        <f t="shared" si="2"/>
        <v>0</v>
      </c>
      <c r="I76" s="1287">
        <f t="shared" si="2"/>
        <v>0</v>
      </c>
      <c r="J76" s="1287">
        <f t="shared" si="2"/>
        <v>0</v>
      </c>
      <c r="K76" s="1288">
        <f t="shared" si="2"/>
        <v>10000</v>
      </c>
      <c r="L76" s="1288">
        <f t="shared" si="2"/>
        <v>15125</v>
      </c>
      <c r="M76" s="1287">
        <f t="shared" si="2"/>
        <v>0</v>
      </c>
      <c r="N76" s="1287">
        <f t="shared" si="2"/>
        <v>0</v>
      </c>
      <c r="O76" s="1287">
        <f t="shared" si="2"/>
        <v>0</v>
      </c>
      <c r="P76" s="1287">
        <f t="shared" si="2"/>
        <v>0</v>
      </c>
      <c r="Q76" s="1287">
        <f t="shared" si="2"/>
        <v>13200</v>
      </c>
      <c r="R76" s="1287">
        <f t="shared" si="2"/>
        <v>0</v>
      </c>
      <c r="S76" s="1287">
        <f t="shared" si="2"/>
        <v>0</v>
      </c>
      <c r="T76" s="1287">
        <f t="shared" si="2"/>
        <v>0</v>
      </c>
      <c r="U76" s="137"/>
    </row>
  </sheetData>
  <mergeCells count="9">
    <mergeCell ref="A1:U1"/>
    <mergeCell ref="A11:A13"/>
    <mergeCell ref="B11:B13"/>
    <mergeCell ref="E11:H11"/>
    <mergeCell ref="I11:T11"/>
    <mergeCell ref="I12:K12"/>
    <mergeCell ref="L12:N12"/>
    <mergeCell ref="O12:Q12"/>
    <mergeCell ref="R12:T12"/>
  </mergeCells>
  <pageMargins left="0.62992125984251968" right="0.15748031496062992" top="0.55118110236220474" bottom="0.35433070866141736" header="0.31496062992125984" footer="0.31496062992125984"/>
  <pageSetup paperSize="5" scale="7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rgb="FFFFFF00"/>
  </sheetPr>
  <dimension ref="A1:U49"/>
  <sheetViews>
    <sheetView topLeftCell="A43" zoomScale="91" zoomScaleNormal="91" workbookViewId="0">
      <selection activeCell="B32" sqref="B32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1.140625" style="107" customWidth="1"/>
    <col min="4" max="4" width="18.28515625" style="107" customWidth="1"/>
    <col min="5" max="5" width="13.28515625" style="107" customWidth="1"/>
    <col min="6" max="7" width="10.7109375" style="107" customWidth="1"/>
    <col min="8" max="8" width="9" style="107" customWidth="1"/>
    <col min="9" max="9" width="9.28515625" style="107" customWidth="1"/>
    <col min="10" max="10" width="8.85546875" style="107" bestFit="1" customWidth="1"/>
    <col min="11" max="12" width="9.85546875" style="107" bestFit="1" customWidth="1"/>
    <col min="13" max="13" width="9.140625" style="107"/>
    <col min="14" max="14" width="8.5703125" style="107" customWidth="1"/>
    <col min="15" max="15" width="7.85546875" style="107" customWidth="1"/>
    <col min="16" max="16" width="9.85546875" style="107" bestFit="1" customWidth="1"/>
    <col min="17" max="17" width="9.28515625" style="107" bestFit="1" customWidth="1"/>
    <col min="18" max="18" width="10.28515625" style="107" bestFit="1" customWidth="1"/>
    <col min="19" max="19" width="8.140625" style="107" customWidth="1"/>
    <col min="20" max="20" width="7.5703125" style="107" customWidth="1"/>
    <col min="21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H3" s="112" t="s">
        <v>27</v>
      </c>
      <c r="I3" s="113"/>
    </row>
    <row r="4" spans="1:21" ht="21" customHeight="1" x14ac:dyDescent="0.55000000000000004">
      <c r="A4" s="25"/>
      <c r="B4" s="45" t="s">
        <v>48</v>
      </c>
      <c r="C4" s="109" t="s">
        <v>146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261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H6" s="166" t="s">
        <v>51</v>
      </c>
      <c r="K6" s="166" t="s">
        <v>54</v>
      </c>
      <c r="N6" s="166" t="s">
        <v>52</v>
      </c>
      <c r="Q6" s="166" t="s">
        <v>53</v>
      </c>
    </row>
    <row r="7" spans="1:21" s="1" customFormat="1" ht="21" customHeight="1" x14ac:dyDescent="0.65">
      <c r="A7" s="25"/>
      <c r="B7" s="27" t="s">
        <v>143</v>
      </c>
      <c r="C7" s="18"/>
      <c r="D7" s="1" t="s">
        <v>310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522</v>
      </c>
      <c r="E9" s="21"/>
      <c r="F9" s="2"/>
      <c r="G9" s="2"/>
      <c r="H9" s="2"/>
    </row>
    <row r="10" spans="1:21" s="1" customFormat="1" ht="21" customHeight="1" x14ac:dyDescent="0.65">
      <c r="A10" s="25"/>
      <c r="B10" s="27"/>
      <c r="C10" s="18"/>
      <c r="D10" s="568" t="s">
        <v>523</v>
      </c>
      <c r="E10" s="169"/>
      <c r="F10" s="2"/>
      <c r="G10" s="2"/>
      <c r="H10" s="2"/>
    </row>
    <row r="11" spans="1:21" ht="21" customHeight="1" x14ac:dyDescent="0.65">
      <c r="A11" s="25"/>
      <c r="B11" s="116"/>
      <c r="C11" s="117"/>
      <c r="E11" s="114"/>
      <c r="F11" s="115"/>
      <c r="G11" s="115"/>
      <c r="H11" s="115"/>
    </row>
    <row r="12" spans="1:21" ht="21" customHeight="1" x14ac:dyDescent="0.55000000000000004">
      <c r="A12" s="1749" t="s">
        <v>0</v>
      </c>
      <c r="B12" s="1749" t="s">
        <v>31</v>
      </c>
      <c r="C12" s="118"/>
      <c r="D12" s="119" t="s">
        <v>24</v>
      </c>
      <c r="E12" s="1752" t="s">
        <v>1</v>
      </c>
      <c r="F12" s="1753"/>
      <c r="G12" s="1753"/>
      <c r="H12" s="1754"/>
      <c r="I12" s="1755" t="s">
        <v>203</v>
      </c>
      <c r="J12" s="1756"/>
      <c r="K12" s="1756"/>
      <c r="L12" s="1756"/>
      <c r="M12" s="1756"/>
      <c r="N12" s="1756"/>
      <c r="O12" s="1756"/>
      <c r="P12" s="1756"/>
      <c r="Q12" s="1756"/>
      <c r="R12" s="1756"/>
      <c r="S12" s="1756"/>
      <c r="T12" s="1757"/>
      <c r="U12" s="120"/>
    </row>
    <row r="13" spans="1:21" ht="21" customHeight="1" x14ac:dyDescent="0.55000000000000004">
      <c r="A13" s="1750"/>
      <c r="B13" s="1750"/>
      <c r="C13" s="145" t="s">
        <v>23</v>
      </c>
      <c r="D13" s="121" t="s">
        <v>25</v>
      </c>
      <c r="E13" s="122" t="s">
        <v>5</v>
      </c>
      <c r="F13" s="123" t="s">
        <v>204</v>
      </c>
      <c r="G13" s="123" t="s">
        <v>205</v>
      </c>
      <c r="H13" s="123" t="s">
        <v>206</v>
      </c>
      <c r="I13" s="1755" t="s">
        <v>207</v>
      </c>
      <c r="J13" s="1756"/>
      <c r="K13" s="1757"/>
      <c r="L13" s="1755" t="s">
        <v>208</v>
      </c>
      <c r="M13" s="1756"/>
      <c r="N13" s="1757"/>
      <c r="O13" s="1755" t="s">
        <v>209</v>
      </c>
      <c r="P13" s="1756"/>
      <c r="Q13" s="1757"/>
      <c r="R13" s="1755" t="s">
        <v>210</v>
      </c>
      <c r="S13" s="1756"/>
      <c r="T13" s="1757"/>
      <c r="U13" s="189" t="s">
        <v>8</v>
      </c>
    </row>
    <row r="14" spans="1:21" x14ac:dyDescent="0.55000000000000004">
      <c r="A14" s="1751"/>
      <c r="B14" s="1751"/>
      <c r="C14" s="71"/>
      <c r="D14" s="72"/>
      <c r="E14" s="72"/>
      <c r="F14" s="125" t="s">
        <v>6</v>
      </c>
      <c r="G14" s="125" t="s">
        <v>6</v>
      </c>
      <c r="H14" s="125" t="s">
        <v>6</v>
      </c>
      <c r="I14" s="126" t="s">
        <v>211</v>
      </c>
      <c r="J14" s="126" t="s">
        <v>212</v>
      </c>
      <c r="K14" s="126" t="s">
        <v>213</v>
      </c>
      <c r="L14" s="126" t="s">
        <v>214</v>
      </c>
      <c r="M14" s="126" t="s">
        <v>215</v>
      </c>
      <c r="N14" s="126" t="s">
        <v>216</v>
      </c>
      <c r="O14" s="126" t="s">
        <v>217</v>
      </c>
      <c r="P14" s="126" t="s">
        <v>218</v>
      </c>
      <c r="Q14" s="126" t="s">
        <v>219</v>
      </c>
      <c r="R14" s="126" t="s">
        <v>220</v>
      </c>
      <c r="S14" s="126" t="s">
        <v>221</v>
      </c>
      <c r="T14" s="126" t="s">
        <v>222</v>
      </c>
      <c r="U14" s="127"/>
    </row>
    <row r="15" spans="1:21" ht="81" x14ac:dyDescent="0.55000000000000004">
      <c r="A15" s="452">
        <v>10</v>
      </c>
      <c r="B15" s="453" t="s">
        <v>406</v>
      </c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857" t="s">
        <v>1496</v>
      </c>
    </row>
    <row r="16" spans="1:21" ht="43.5" x14ac:dyDescent="0.55000000000000004">
      <c r="A16" s="172"/>
      <c r="B16" s="1088" t="s">
        <v>1480</v>
      </c>
      <c r="C16" s="270"/>
      <c r="D16" s="270"/>
      <c r="E16" s="270"/>
      <c r="F16" s="270"/>
      <c r="G16" s="1086"/>
      <c r="H16" s="1086"/>
      <c r="I16" s="1086"/>
      <c r="J16" s="1086"/>
      <c r="K16" s="1086"/>
      <c r="L16" s="1086"/>
      <c r="M16" s="1086"/>
      <c r="N16" s="1086"/>
      <c r="O16" s="1086"/>
      <c r="P16" s="1086"/>
      <c r="Q16" s="1086"/>
      <c r="R16" s="1086"/>
      <c r="S16" s="1086"/>
      <c r="T16" s="1086"/>
      <c r="U16" s="1086"/>
    </row>
    <row r="17" spans="1:21" x14ac:dyDescent="0.55000000000000004">
      <c r="A17" s="172"/>
      <c r="B17" s="1087" t="s">
        <v>1481</v>
      </c>
      <c r="C17" s="270"/>
      <c r="D17" s="763" t="s">
        <v>1482</v>
      </c>
      <c r="E17" s="1095"/>
      <c r="F17" s="1095"/>
      <c r="G17" s="1096"/>
      <c r="H17" s="1096"/>
      <c r="I17" s="1096"/>
      <c r="J17" s="1096"/>
      <c r="K17" s="1096"/>
      <c r="L17" s="1096"/>
      <c r="M17" s="1096"/>
      <c r="N17" s="1096"/>
      <c r="O17" s="1096"/>
      <c r="P17" s="1096"/>
      <c r="Q17" s="1096"/>
      <c r="R17" s="1096"/>
      <c r="S17" s="1096"/>
      <c r="T17" s="1096"/>
      <c r="U17" s="131"/>
    </row>
    <row r="18" spans="1:21" ht="43.5" x14ac:dyDescent="0.55000000000000004">
      <c r="A18" s="172"/>
      <c r="B18" s="1087" t="s">
        <v>1483</v>
      </c>
      <c r="C18" s="270"/>
      <c r="D18" s="763" t="s">
        <v>1482</v>
      </c>
      <c r="E18" s="1095"/>
      <c r="F18" s="1095"/>
      <c r="G18" s="1096"/>
      <c r="H18" s="1096"/>
      <c r="I18" s="1096"/>
      <c r="J18" s="1096"/>
      <c r="K18" s="1096"/>
      <c r="L18" s="1096"/>
      <c r="M18" s="1096"/>
      <c r="N18" s="1096"/>
      <c r="O18" s="1096"/>
      <c r="P18" s="1096"/>
      <c r="Q18" s="1096"/>
      <c r="R18" s="1096"/>
      <c r="S18" s="1096"/>
      <c r="T18" s="1096"/>
      <c r="U18" s="131"/>
    </row>
    <row r="19" spans="1:21" ht="65.25" x14ac:dyDescent="0.55000000000000004">
      <c r="A19" s="172"/>
      <c r="B19" s="1087" t="s">
        <v>1484</v>
      </c>
      <c r="C19" s="270"/>
      <c r="D19" s="763" t="s">
        <v>1485</v>
      </c>
      <c r="E19" s="1095"/>
      <c r="F19" s="1095"/>
      <c r="G19" s="1096"/>
      <c r="H19" s="1096"/>
      <c r="I19" s="1096"/>
      <c r="J19" s="1096"/>
      <c r="K19" s="1096"/>
      <c r="L19" s="1096"/>
      <c r="M19" s="1096"/>
      <c r="N19" s="1096"/>
      <c r="O19" s="1096"/>
      <c r="P19" s="1096"/>
      <c r="Q19" s="1096"/>
      <c r="R19" s="1096"/>
      <c r="S19" s="1096"/>
      <c r="T19" s="1096"/>
      <c r="U19" s="131"/>
    </row>
    <row r="20" spans="1:21" ht="65.25" x14ac:dyDescent="0.55000000000000004">
      <c r="A20" s="172"/>
      <c r="B20" s="1087" t="s">
        <v>1486</v>
      </c>
      <c r="C20" s="265" t="s">
        <v>1487</v>
      </c>
      <c r="D20" s="763" t="s">
        <v>1485</v>
      </c>
      <c r="E20" s="1095"/>
      <c r="F20" s="1095"/>
      <c r="G20" s="1096"/>
      <c r="H20" s="1096"/>
      <c r="I20" s="1096"/>
      <c r="J20" s="1096"/>
      <c r="K20" s="1096"/>
      <c r="L20" s="1096"/>
      <c r="M20" s="1096"/>
      <c r="N20" s="1096"/>
      <c r="O20" s="1096"/>
      <c r="P20" s="1096"/>
      <c r="Q20" s="1096"/>
      <c r="R20" s="1096"/>
      <c r="S20" s="1096"/>
      <c r="T20" s="1096"/>
      <c r="U20" s="131"/>
    </row>
    <row r="21" spans="1:21" x14ac:dyDescent="0.55000000000000004">
      <c r="A21" s="172"/>
      <c r="B21" s="1087" t="s">
        <v>1488</v>
      </c>
      <c r="C21" s="265"/>
      <c r="D21" s="763" t="s">
        <v>1489</v>
      </c>
      <c r="E21" s="1095"/>
      <c r="F21" s="1095"/>
      <c r="G21" s="1096"/>
      <c r="H21" s="1096"/>
      <c r="I21" s="1096"/>
      <c r="J21" s="1096"/>
      <c r="K21" s="1096"/>
      <c r="L21" s="1096"/>
      <c r="M21" s="1096"/>
      <c r="N21" s="1096"/>
      <c r="O21" s="1096"/>
      <c r="P21" s="1096"/>
      <c r="Q21" s="1096"/>
      <c r="R21" s="1096"/>
      <c r="S21" s="1096"/>
      <c r="T21" s="1096"/>
      <c r="U21" s="131"/>
    </row>
    <row r="22" spans="1:21" x14ac:dyDescent="0.55000000000000004">
      <c r="A22" s="172"/>
      <c r="B22" s="1100" t="s">
        <v>1490</v>
      </c>
      <c r="C22" s="265"/>
      <c r="D22" s="763" t="s">
        <v>1491</v>
      </c>
      <c r="E22" s="1095"/>
      <c r="F22" s="1095"/>
      <c r="G22" s="1096"/>
      <c r="H22" s="1096"/>
      <c r="I22" s="1096"/>
      <c r="J22" s="1096"/>
      <c r="K22" s="1096"/>
      <c r="L22" s="1096"/>
      <c r="M22" s="1096"/>
      <c r="N22" s="1096"/>
      <c r="O22" s="1096"/>
      <c r="P22" s="1096"/>
      <c r="Q22" s="1096"/>
      <c r="R22" s="1096"/>
      <c r="S22" s="1096"/>
      <c r="T22" s="1096"/>
      <c r="U22" s="131"/>
    </row>
    <row r="23" spans="1:21" ht="43.5" x14ac:dyDescent="0.55000000000000004">
      <c r="A23" s="172"/>
      <c r="B23" s="1100" t="s">
        <v>1492</v>
      </c>
      <c r="C23" s="265"/>
      <c r="D23" s="763" t="s">
        <v>1493</v>
      </c>
      <c r="E23" s="1095"/>
      <c r="F23" s="1095"/>
      <c r="G23" s="1096"/>
      <c r="H23" s="1096"/>
      <c r="I23" s="1096"/>
      <c r="J23" s="1096"/>
      <c r="K23" s="1096"/>
      <c r="L23" s="1096"/>
      <c r="M23" s="1096"/>
      <c r="N23" s="1096"/>
      <c r="O23" s="1096"/>
      <c r="P23" s="1096"/>
      <c r="Q23" s="1096"/>
      <c r="R23" s="1096"/>
      <c r="S23" s="1096"/>
      <c r="T23" s="1096"/>
      <c r="U23" s="131"/>
    </row>
    <row r="24" spans="1:21" ht="43.5" x14ac:dyDescent="0.55000000000000004">
      <c r="A24" s="172"/>
      <c r="B24" s="1087" t="s">
        <v>1494</v>
      </c>
      <c r="C24" s="265"/>
      <c r="D24" s="763" t="s">
        <v>1495</v>
      </c>
      <c r="E24" s="1095"/>
      <c r="F24" s="1095"/>
      <c r="G24" s="1096"/>
      <c r="H24" s="1096"/>
      <c r="I24" s="1096"/>
      <c r="J24" s="1096"/>
      <c r="K24" s="1096"/>
      <c r="L24" s="1096"/>
      <c r="M24" s="1096"/>
      <c r="N24" s="1096"/>
      <c r="O24" s="1096"/>
      <c r="P24" s="1096"/>
      <c r="Q24" s="1096"/>
      <c r="R24" s="1096"/>
      <c r="S24" s="1096"/>
      <c r="T24" s="1096"/>
      <c r="U24" s="131"/>
    </row>
    <row r="25" spans="1:21" x14ac:dyDescent="0.55000000000000004">
      <c r="A25" s="703"/>
      <c r="B25" s="1101"/>
      <c r="C25" s="775"/>
      <c r="D25" s="775"/>
      <c r="E25" s="945"/>
      <c r="F25" s="945"/>
      <c r="G25" s="945"/>
      <c r="H25" s="945"/>
      <c r="I25" s="945"/>
      <c r="J25" s="945"/>
      <c r="K25" s="945"/>
      <c r="L25" s="945"/>
      <c r="M25" s="945"/>
      <c r="N25" s="945"/>
      <c r="O25" s="945"/>
      <c r="P25" s="945"/>
      <c r="Q25" s="945"/>
      <c r="R25" s="945"/>
      <c r="S25" s="945"/>
      <c r="T25" s="945"/>
      <c r="U25" s="775"/>
    </row>
    <row r="26" spans="1:21" ht="48" x14ac:dyDescent="0.55000000000000004">
      <c r="A26" s="172">
        <v>11</v>
      </c>
      <c r="B26" s="451" t="s">
        <v>407</v>
      </c>
      <c r="C26" s="131"/>
      <c r="D26" s="13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263" t="s">
        <v>1496</v>
      </c>
    </row>
    <row r="27" spans="1:21" ht="43.5" x14ac:dyDescent="0.55000000000000004">
      <c r="A27" s="172"/>
      <c r="B27" s="1087" t="s">
        <v>1497</v>
      </c>
      <c r="C27" s="265"/>
      <c r="D27" s="265"/>
      <c r="E27" s="860"/>
      <c r="F27" s="860"/>
      <c r="G27" s="1094"/>
      <c r="H27" s="1094"/>
      <c r="I27" s="1094"/>
      <c r="J27" s="1094"/>
      <c r="K27" s="1094"/>
      <c r="L27" s="1094"/>
      <c r="M27" s="1094"/>
      <c r="N27" s="1094"/>
      <c r="O27" s="1094"/>
      <c r="P27" s="1094"/>
      <c r="Q27" s="1094"/>
      <c r="R27" s="1094"/>
      <c r="S27" s="1094"/>
      <c r="T27" s="1094"/>
      <c r="U27" s="131"/>
    </row>
    <row r="28" spans="1:21" ht="65.25" x14ac:dyDescent="0.55000000000000004">
      <c r="A28" s="172"/>
      <c r="B28" s="1087" t="s">
        <v>1498</v>
      </c>
      <c r="C28" s="265"/>
      <c r="D28" s="763" t="s">
        <v>1485</v>
      </c>
      <c r="E28" s="860"/>
      <c r="F28" s="860"/>
      <c r="G28" s="1094"/>
      <c r="H28" s="1094"/>
      <c r="I28" s="1094"/>
      <c r="J28" s="1094"/>
      <c r="K28" s="1094"/>
      <c r="L28" s="1094"/>
      <c r="M28" s="1094"/>
      <c r="N28" s="1094"/>
      <c r="O28" s="1094"/>
      <c r="P28" s="1094"/>
      <c r="Q28" s="1094"/>
      <c r="R28" s="1094"/>
      <c r="S28" s="1094"/>
      <c r="T28" s="1094"/>
      <c r="U28" s="131"/>
    </row>
    <row r="29" spans="1:21" ht="65.25" x14ac:dyDescent="0.55000000000000004">
      <c r="A29" s="172"/>
      <c r="B29" s="1087" t="s">
        <v>1499</v>
      </c>
      <c r="C29" s="265"/>
      <c r="D29" s="763" t="s">
        <v>1500</v>
      </c>
      <c r="E29" s="860"/>
      <c r="F29" s="860"/>
      <c r="G29" s="1094"/>
      <c r="H29" s="1094"/>
      <c r="I29" s="1094"/>
      <c r="J29" s="1094"/>
      <c r="K29" s="1094"/>
      <c r="L29" s="1094"/>
      <c r="M29" s="1094"/>
      <c r="N29" s="1094"/>
      <c r="O29" s="1094"/>
      <c r="P29" s="1094"/>
      <c r="Q29" s="1094"/>
      <c r="R29" s="1094"/>
      <c r="S29" s="1094"/>
      <c r="T29" s="1094"/>
      <c r="U29" s="131"/>
    </row>
    <row r="30" spans="1:21" ht="43.5" x14ac:dyDescent="0.55000000000000004">
      <c r="A30" s="172"/>
      <c r="B30" s="1087" t="s">
        <v>1501</v>
      </c>
      <c r="C30" s="265"/>
      <c r="D30" s="763" t="s">
        <v>1502</v>
      </c>
      <c r="E30" s="860"/>
      <c r="F30" s="860"/>
      <c r="G30" s="1094"/>
      <c r="H30" s="1094"/>
      <c r="I30" s="1094"/>
      <c r="J30" s="1094"/>
      <c r="K30" s="1094"/>
      <c r="L30" s="1094"/>
      <c r="M30" s="1094"/>
      <c r="N30" s="1094"/>
      <c r="O30" s="1094"/>
      <c r="P30" s="1094"/>
      <c r="Q30" s="1094"/>
      <c r="R30" s="1094"/>
      <c r="S30" s="1094"/>
      <c r="T30" s="1094"/>
      <c r="U30" s="131"/>
    </row>
    <row r="31" spans="1:21" x14ac:dyDescent="0.55000000000000004">
      <c r="A31" s="172"/>
      <c r="B31" s="1087" t="s">
        <v>1503</v>
      </c>
      <c r="C31" s="265"/>
      <c r="D31" s="763" t="s">
        <v>1485</v>
      </c>
      <c r="E31" s="860"/>
      <c r="F31" s="860"/>
      <c r="G31" s="1094"/>
      <c r="H31" s="1094"/>
      <c r="I31" s="1094"/>
      <c r="J31" s="1094"/>
      <c r="K31" s="1094"/>
      <c r="L31" s="1094"/>
      <c r="M31" s="1094"/>
      <c r="N31" s="1094"/>
      <c r="O31" s="1094"/>
      <c r="P31" s="1094"/>
      <c r="Q31" s="1094"/>
      <c r="R31" s="1094"/>
      <c r="S31" s="1094"/>
      <c r="T31" s="1094"/>
      <c r="U31" s="131"/>
    </row>
    <row r="32" spans="1:21" x14ac:dyDescent="0.55000000000000004">
      <c r="A32" s="172"/>
      <c r="B32" s="1680" t="s">
        <v>1504</v>
      </c>
      <c r="C32" s="265"/>
      <c r="D32" s="763" t="s">
        <v>1491</v>
      </c>
      <c r="E32" s="860"/>
      <c r="F32" s="860"/>
      <c r="G32" s="1094"/>
      <c r="H32" s="1094"/>
      <c r="I32" s="1094"/>
      <c r="J32" s="1094"/>
      <c r="K32" s="1094"/>
      <c r="L32" s="1094"/>
      <c r="M32" s="1094"/>
      <c r="N32" s="1094"/>
      <c r="O32" s="1094"/>
      <c r="P32" s="1094"/>
      <c r="Q32" s="1094"/>
      <c r="R32" s="1094"/>
      <c r="S32" s="1094"/>
      <c r="T32" s="1094"/>
      <c r="U32" s="131"/>
    </row>
    <row r="33" spans="1:21" x14ac:dyDescent="0.55000000000000004">
      <c r="A33" s="172"/>
      <c r="B33" s="1087" t="s">
        <v>1505</v>
      </c>
      <c r="C33" s="265"/>
      <c r="D33" s="763" t="s">
        <v>1495</v>
      </c>
      <c r="E33" s="860"/>
      <c r="F33" s="860"/>
      <c r="G33" s="1094"/>
      <c r="H33" s="1094"/>
      <c r="I33" s="1094"/>
      <c r="J33" s="1094"/>
      <c r="K33" s="1094"/>
      <c r="L33" s="1094"/>
      <c r="M33" s="1094"/>
      <c r="N33" s="1094"/>
      <c r="O33" s="1094"/>
      <c r="P33" s="1094"/>
      <c r="Q33" s="1094"/>
      <c r="R33" s="1094"/>
      <c r="S33" s="1094"/>
      <c r="T33" s="1094"/>
      <c r="U33" s="131"/>
    </row>
    <row r="34" spans="1:21" ht="65.25" x14ac:dyDescent="0.55000000000000004">
      <c r="A34" s="172"/>
      <c r="B34" s="1087" t="s">
        <v>1506</v>
      </c>
      <c r="C34" s="265"/>
      <c r="D34" s="763"/>
      <c r="E34" s="860"/>
      <c r="F34" s="860"/>
      <c r="G34" s="1094"/>
      <c r="H34" s="1094"/>
      <c r="I34" s="1094"/>
      <c r="J34" s="1094"/>
      <c r="K34" s="1094"/>
      <c r="L34" s="1094"/>
      <c r="M34" s="1094"/>
      <c r="N34" s="1094"/>
      <c r="O34" s="1094"/>
      <c r="P34" s="1094"/>
      <c r="Q34" s="1094"/>
      <c r="R34" s="1094"/>
      <c r="S34" s="1094"/>
      <c r="T34" s="1094"/>
      <c r="U34" s="131"/>
    </row>
    <row r="35" spans="1:21" ht="87" x14ac:dyDescent="0.55000000000000004">
      <c r="A35" s="172"/>
      <c r="B35" s="1089" t="s">
        <v>1507</v>
      </c>
      <c r="C35" s="1090" t="s">
        <v>1508</v>
      </c>
      <c r="D35" s="1091" t="s">
        <v>1485</v>
      </c>
      <c r="E35" s="681"/>
      <c r="F35" s="681"/>
      <c r="G35" s="1093"/>
      <c r="H35" s="1093"/>
      <c r="I35" s="1093"/>
      <c r="J35" s="1093"/>
      <c r="K35" s="1093"/>
      <c r="L35" s="1093"/>
      <c r="M35" s="1093"/>
      <c r="N35" s="1093"/>
      <c r="O35" s="1093"/>
      <c r="P35" s="1093"/>
      <c r="Q35" s="1093"/>
      <c r="R35" s="1093"/>
      <c r="S35" s="1093"/>
      <c r="T35" s="1093"/>
      <c r="U35" s="131"/>
    </row>
    <row r="36" spans="1:21" ht="189" customHeight="1" x14ac:dyDescent="0.55000000000000004">
      <c r="A36" s="172"/>
      <c r="B36" s="1102" t="s">
        <v>1509</v>
      </c>
      <c r="C36" s="1090" t="s">
        <v>1510</v>
      </c>
      <c r="D36" s="1091" t="s">
        <v>1500</v>
      </c>
      <c r="E36" s="681">
        <f>G36</f>
        <v>90000</v>
      </c>
      <c r="F36" s="860" t="s">
        <v>1511</v>
      </c>
      <c r="G36" s="1093">
        <f>I36+J36+K36+L36+M36+N36+O36+P36+Q36+R36+S36+T36</f>
        <v>90000</v>
      </c>
      <c r="H36" s="1093"/>
      <c r="I36" s="1093"/>
      <c r="J36" s="1093"/>
      <c r="K36" s="1093"/>
      <c r="L36" s="1093">
        <v>90000</v>
      </c>
      <c r="M36" s="1093"/>
      <c r="N36" s="1093"/>
      <c r="O36" s="1093"/>
      <c r="P36" s="1093"/>
      <c r="Q36" s="1093"/>
      <c r="R36" s="1093"/>
      <c r="S36" s="1093"/>
      <c r="T36" s="1093"/>
      <c r="U36" s="131"/>
    </row>
    <row r="37" spans="1:21" ht="43.5" x14ac:dyDescent="0.55000000000000004">
      <c r="A37" s="172"/>
      <c r="B37" s="793" t="s">
        <v>1512</v>
      </c>
      <c r="C37" s="1090" t="s">
        <v>1513</v>
      </c>
      <c r="D37" s="1091"/>
      <c r="E37" s="681"/>
      <c r="F37" s="681"/>
      <c r="G37" s="1093"/>
      <c r="H37" s="1093"/>
      <c r="I37" s="1093"/>
      <c r="J37" s="1093"/>
      <c r="K37" s="1093"/>
      <c r="L37" s="1093"/>
      <c r="M37" s="1093"/>
      <c r="N37" s="1093"/>
      <c r="O37" s="1093"/>
      <c r="P37" s="1093"/>
      <c r="Q37" s="1093"/>
      <c r="R37" s="1093"/>
      <c r="S37" s="1093"/>
      <c r="T37" s="1093"/>
      <c r="U37" s="263" t="s">
        <v>1496</v>
      </c>
    </row>
    <row r="38" spans="1:21" ht="217.5" x14ac:dyDescent="0.55000000000000004">
      <c r="A38" s="172"/>
      <c r="B38" s="265" t="s">
        <v>1514</v>
      </c>
      <c r="C38" s="265" t="s">
        <v>1515</v>
      </c>
      <c r="D38" s="1091" t="s">
        <v>1495</v>
      </c>
      <c r="E38" s="681">
        <f t="shared" ref="E38" si="0">G38</f>
        <v>25600</v>
      </c>
      <c r="F38" s="860" t="s">
        <v>1511</v>
      </c>
      <c r="G38" s="1093">
        <f>I38+J38+K38+L38+M38+N38+O38+P38+Q38+R38+S38+T38</f>
        <v>25600</v>
      </c>
      <c r="H38" s="1093"/>
      <c r="I38" s="1093"/>
      <c r="J38" s="1093"/>
      <c r="K38" s="1093"/>
      <c r="L38" s="1093"/>
      <c r="M38" s="1093"/>
      <c r="N38" s="1093"/>
      <c r="O38" s="1093"/>
      <c r="P38" s="1093"/>
      <c r="Q38" s="1093"/>
      <c r="R38" s="1093">
        <v>25600</v>
      </c>
      <c r="S38" s="1093"/>
      <c r="T38" s="1093"/>
      <c r="U38" s="131"/>
    </row>
    <row r="39" spans="1:21" x14ac:dyDescent="0.55000000000000004">
      <c r="A39" s="703"/>
      <c r="B39" s="703"/>
      <c r="C39" s="703"/>
      <c r="D39" s="703"/>
      <c r="E39" s="1112">
        <f>SUM(E35:E38)</f>
        <v>115600</v>
      </c>
      <c r="F39" s="1112">
        <f t="shared" ref="F39:T39" si="1">SUM(F35:F38)</f>
        <v>0</v>
      </c>
      <c r="G39" s="1112">
        <f t="shared" si="1"/>
        <v>115600</v>
      </c>
      <c r="H39" s="1112">
        <f t="shared" si="1"/>
        <v>0</v>
      </c>
      <c r="I39" s="1112">
        <f t="shared" si="1"/>
        <v>0</v>
      </c>
      <c r="J39" s="1112">
        <f t="shared" si="1"/>
        <v>0</v>
      </c>
      <c r="K39" s="1112">
        <f t="shared" si="1"/>
        <v>0</v>
      </c>
      <c r="L39" s="1112">
        <f t="shared" si="1"/>
        <v>90000</v>
      </c>
      <c r="M39" s="1112">
        <f t="shared" si="1"/>
        <v>0</v>
      </c>
      <c r="N39" s="1112">
        <f t="shared" si="1"/>
        <v>0</v>
      </c>
      <c r="O39" s="1112">
        <f t="shared" si="1"/>
        <v>0</v>
      </c>
      <c r="P39" s="1112">
        <f t="shared" si="1"/>
        <v>0</v>
      </c>
      <c r="Q39" s="1112">
        <f t="shared" si="1"/>
        <v>0</v>
      </c>
      <c r="R39" s="1112">
        <f t="shared" si="1"/>
        <v>25600</v>
      </c>
      <c r="S39" s="1112">
        <f t="shared" si="1"/>
        <v>0</v>
      </c>
      <c r="T39" s="1112">
        <f t="shared" si="1"/>
        <v>0</v>
      </c>
      <c r="U39" s="775"/>
    </row>
    <row r="40" spans="1:21" ht="72" x14ac:dyDescent="0.55000000000000004">
      <c r="A40" s="172">
        <v>12</v>
      </c>
      <c r="B40" s="451" t="s">
        <v>408</v>
      </c>
      <c r="C40" s="131"/>
      <c r="D40" s="131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263" t="s">
        <v>1496</v>
      </c>
    </row>
    <row r="41" spans="1:21" ht="47.25" customHeight="1" x14ac:dyDescent="0.55000000000000004">
      <c r="A41" s="172"/>
      <c r="B41" s="1087" t="s">
        <v>1516</v>
      </c>
      <c r="C41" s="265"/>
      <c r="D41" s="265"/>
      <c r="E41" s="860"/>
      <c r="F41" s="1103"/>
      <c r="G41" s="1093"/>
      <c r="H41" s="1098"/>
      <c r="I41" s="1094"/>
      <c r="J41" s="1094"/>
      <c r="K41" s="1094"/>
      <c r="L41" s="1094"/>
      <c r="M41" s="1094"/>
      <c r="N41" s="1094"/>
      <c r="O41" s="1094"/>
      <c r="P41" s="1094"/>
      <c r="Q41" s="1094"/>
      <c r="R41" s="1094"/>
      <c r="S41" s="1094"/>
      <c r="T41" s="1094"/>
      <c r="U41" s="131"/>
    </row>
    <row r="42" spans="1:21" ht="87" customHeight="1" x14ac:dyDescent="0.55000000000000004">
      <c r="A42" s="172"/>
      <c r="B42" s="1104" t="s">
        <v>1517</v>
      </c>
      <c r="C42" s="1674" t="s">
        <v>1518</v>
      </c>
      <c r="D42" s="763" t="s">
        <v>1482</v>
      </c>
      <c r="E42" s="860">
        <f>F42+G42+H42</f>
        <v>60000</v>
      </c>
      <c r="F42" s="860"/>
      <c r="G42" s="1094"/>
      <c r="H42" s="1094">
        <f>J42+K42+L42+M42+N42+O42+P42+Q42+R42+S42+T42+U42</f>
        <v>60000</v>
      </c>
      <c r="I42" s="1099" t="s">
        <v>2348</v>
      </c>
      <c r="J42" s="1099">
        <v>60000</v>
      </c>
      <c r="K42" s="1094"/>
      <c r="L42" s="1094"/>
      <c r="M42" s="1094"/>
      <c r="N42" s="1094"/>
      <c r="O42" s="1094"/>
      <c r="P42" s="1094"/>
      <c r="Q42" s="1094"/>
      <c r="R42" s="1094"/>
      <c r="S42" s="1094"/>
      <c r="T42" s="1094"/>
      <c r="U42" s="131"/>
    </row>
    <row r="43" spans="1:21" s="128" customFormat="1" ht="43.5" x14ac:dyDescent="0.2">
      <c r="A43" s="172"/>
      <c r="B43" s="1547" t="s">
        <v>1519</v>
      </c>
      <c r="C43" s="763" t="s">
        <v>1520</v>
      </c>
      <c r="D43" s="763" t="s">
        <v>1485</v>
      </c>
      <c r="E43" s="860"/>
      <c r="F43" s="860"/>
      <c r="G43" s="1094"/>
      <c r="H43" s="1094"/>
      <c r="I43" s="1094"/>
      <c r="J43" s="1094"/>
      <c r="K43" s="1094"/>
      <c r="L43" s="1094"/>
      <c r="M43" s="1094"/>
      <c r="N43" s="1094"/>
      <c r="O43" s="1094"/>
      <c r="P43" s="1094"/>
      <c r="Q43" s="1094"/>
      <c r="R43" s="1094"/>
      <c r="S43" s="1094"/>
      <c r="T43" s="1094"/>
      <c r="U43" s="682"/>
    </row>
    <row r="44" spans="1:21" s="128" customFormat="1" ht="43.5" x14ac:dyDescent="0.2">
      <c r="A44" s="172"/>
      <c r="B44" s="1092" t="s">
        <v>1521</v>
      </c>
      <c r="C44" s="763" t="s">
        <v>1487</v>
      </c>
      <c r="D44" s="763" t="s">
        <v>1493</v>
      </c>
      <c r="E44" s="860"/>
      <c r="F44" s="860"/>
      <c r="G44" s="1094"/>
      <c r="H44" s="1094"/>
      <c r="I44" s="1094"/>
      <c r="J44" s="1094"/>
      <c r="K44" s="1094"/>
      <c r="L44" s="1094"/>
      <c r="M44" s="1094"/>
      <c r="N44" s="1094"/>
      <c r="O44" s="1094"/>
      <c r="P44" s="1094"/>
      <c r="Q44" s="1094"/>
      <c r="R44" s="1094"/>
      <c r="S44" s="1094"/>
      <c r="T44" s="1094"/>
      <c r="U44" s="682"/>
    </row>
    <row r="45" spans="1:21" ht="65.25" x14ac:dyDescent="0.55000000000000004">
      <c r="A45" s="172"/>
      <c r="B45" s="1092" t="s">
        <v>1522</v>
      </c>
      <c r="C45" s="763" t="s">
        <v>1523</v>
      </c>
      <c r="D45" s="763" t="s">
        <v>1495</v>
      </c>
      <c r="E45" s="860">
        <f t="shared" ref="E45:E46" si="2">F45+G45+H45</f>
        <v>110000</v>
      </c>
      <c r="F45" s="860"/>
      <c r="G45" s="1094"/>
      <c r="H45" s="1675">
        <f>J45+K45+L45+M45+N45+O45+P45+Q45+R45+S45+T45+U45</f>
        <v>110000</v>
      </c>
      <c r="I45" s="1099" t="s">
        <v>2348</v>
      </c>
      <c r="J45" s="1094"/>
      <c r="K45" s="1094"/>
      <c r="L45" s="1094"/>
      <c r="M45" s="1094"/>
      <c r="N45" s="1094"/>
      <c r="O45" s="1094"/>
      <c r="P45" s="1094"/>
      <c r="Q45" s="1094"/>
      <c r="R45" s="1094">
        <v>110000</v>
      </c>
      <c r="S45" s="1094"/>
      <c r="T45" s="1094"/>
      <c r="U45" s="131"/>
    </row>
    <row r="46" spans="1:21" ht="43.5" x14ac:dyDescent="0.55000000000000004">
      <c r="A46" s="172"/>
      <c r="B46" s="1092" t="s">
        <v>2345</v>
      </c>
      <c r="C46" s="763" t="s">
        <v>2346</v>
      </c>
      <c r="D46" s="763" t="s">
        <v>2347</v>
      </c>
      <c r="E46" s="860">
        <f t="shared" si="2"/>
        <v>600000</v>
      </c>
      <c r="F46" s="860"/>
      <c r="G46" s="1094"/>
      <c r="H46" s="1675">
        <f>J46+K46+L46+M46+N46+O46+P46+Q46+R46+S46+T46</f>
        <v>600000</v>
      </c>
      <c r="I46" s="1099" t="s">
        <v>2348</v>
      </c>
      <c r="J46" s="1094"/>
      <c r="K46" s="1094">
        <v>171000</v>
      </c>
      <c r="L46" s="1094">
        <v>106000</v>
      </c>
      <c r="M46" s="1094">
        <v>19000</v>
      </c>
      <c r="N46" s="1094">
        <v>57000</v>
      </c>
      <c r="O46" s="1675"/>
      <c r="P46" s="1094">
        <v>152000</v>
      </c>
      <c r="Q46" s="1094"/>
      <c r="R46" s="1094">
        <v>95000</v>
      </c>
      <c r="S46" s="1094"/>
      <c r="T46" s="1094"/>
      <c r="U46" s="131"/>
    </row>
    <row r="47" spans="1:21" x14ac:dyDescent="0.55000000000000004">
      <c r="A47" s="172"/>
      <c r="B47" s="263"/>
      <c r="C47" s="1105"/>
      <c r="D47" s="263"/>
      <c r="E47" s="681"/>
      <c r="F47" s="681"/>
      <c r="G47" s="1093"/>
      <c r="H47" s="1093"/>
      <c r="I47" s="1093"/>
      <c r="J47" s="1093"/>
      <c r="K47" s="1093"/>
      <c r="L47" s="1093"/>
      <c r="M47" s="1093"/>
      <c r="N47" s="1093"/>
      <c r="O47" s="1678"/>
      <c r="P47" s="1093"/>
      <c r="Q47" s="1093"/>
      <c r="R47" s="1093"/>
      <c r="S47" s="1093"/>
      <c r="T47" s="1093"/>
      <c r="U47" s="131"/>
    </row>
    <row r="48" spans="1:21" ht="43.5" x14ac:dyDescent="0.55000000000000004">
      <c r="A48" s="1106"/>
      <c r="B48" s="1107"/>
      <c r="C48" s="1108"/>
      <c r="D48" s="1108"/>
      <c r="E48" s="1109">
        <f>SUM(E41:E47)</f>
        <v>770000</v>
      </c>
      <c r="F48" s="1109">
        <f t="shared" ref="F48:T48" si="3">SUM(F41:F47)</f>
        <v>0</v>
      </c>
      <c r="G48" s="1109">
        <f t="shared" si="3"/>
        <v>0</v>
      </c>
      <c r="H48" s="1676">
        <f t="shared" si="3"/>
        <v>770000</v>
      </c>
      <c r="I48" s="1110">
        <f t="shared" si="3"/>
        <v>0</v>
      </c>
      <c r="J48" s="1676">
        <f t="shared" si="3"/>
        <v>60000</v>
      </c>
      <c r="K48" s="1109">
        <f t="shared" si="3"/>
        <v>171000</v>
      </c>
      <c r="L48" s="1109">
        <f t="shared" si="3"/>
        <v>106000</v>
      </c>
      <c r="M48" s="1109">
        <f t="shared" si="3"/>
        <v>19000</v>
      </c>
      <c r="N48" s="1109">
        <f t="shared" si="3"/>
        <v>57000</v>
      </c>
      <c r="O48" s="1676">
        <f t="shared" si="3"/>
        <v>0</v>
      </c>
      <c r="P48" s="1109">
        <f t="shared" si="3"/>
        <v>152000</v>
      </c>
      <c r="Q48" s="1109">
        <f t="shared" si="3"/>
        <v>0</v>
      </c>
      <c r="R48" s="1109">
        <f t="shared" si="3"/>
        <v>205000</v>
      </c>
      <c r="S48" s="1109">
        <f t="shared" si="3"/>
        <v>0</v>
      </c>
      <c r="T48" s="1109">
        <f t="shared" si="3"/>
        <v>0</v>
      </c>
      <c r="U48" s="1081"/>
    </row>
    <row r="49" spans="1:21" s="199" customFormat="1" ht="21.75" x14ac:dyDescent="0.5">
      <c r="A49" s="1011"/>
      <c r="B49" s="1011"/>
      <c r="C49" s="1011"/>
      <c r="D49" s="1011"/>
      <c r="E49" s="260">
        <f>E48+E39+E25</f>
        <v>885600</v>
      </c>
      <c r="F49" s="260">
        <f t="shared" ref="F49:T49" si="4">F48+F39+F25</f>
        <v>0</v>
      </c>
      <c r="G49" s="260">
        <f t="shared" si="4"/>
        <v>115600</v>
      </c>
      <c r="H49" s="1677">
        <f t="shared" si="4"/>
        <v>770000</v>
      </c>
      <c r="I49" s="1548">
        <f t="shared" si="4"/>
        <v>0</v>
      </c>
      <c r="J49" s="1677">
        <f t="shared" si="4"/>
        <v>60000</v>
      </c>
      <c r="K49" s="260">
        <f t="shared" si="4"/>
        <v>171000</v>
      </c>
      <c r="L49" s="260">
        <f t="shared" si="4"/>
        <v>196000</v>
      </c>
      <c r="M49" s="260">
        <f t="shared" si="4"/>
        <v>19000</v>
      </c>
      <c r="N49" s="260">
        <f t="shared" si="4"/>
        <v>57000</v>
      </c>
      <c r="O49" s="1677">
        <f t="shared" si="4"/>
        <v>0</v>
      </c>
      <c r="P49" s="260">
        <f t="shared" si="4"/>
        <v>152000</v>
      </c>
      <c r="Q49" s="260">
        <f t="shared" si="4"/>
        <v>0</v>
      </c>
      <c r="R49" s="260">
        <f t="shared" si="4"/>
        <v>230600</v>
      </c>
      <c r="S49" s="260">
        <f t="shared" si="4"/>
        <v>0</v>
      </c>
      <c r="T49" s="260">
        <f t="shared" si="4"/>
        <v>0</v>
      </c>
      <c r="U49" s="1011"/>
    </row>
  </sheetData>
  <mergeCells count="9">
    <mergeCell ref="A1:U1"/>
    <mergeCell ref="A12:A14"/>
    <mergeCell ref="B12:B14"/>
    <mergeCell ref="E12:H12"/>
    <mergeCell ref="I12:T12"/>
    <mergeCell ref="I13:K13"/>
    <mergeCell ref="L13:N13"/>
    <mergeCell ref="O13:Q13"/>
    <mergeCell ref="R13:T13"/>
  </mergeCells>
  <pageMargins left="0.62992125984251968" right="0.31496062992125984" top="0.55118110236220474" bottom="0.35433070866141736" header="0.31496062992125984" footer="0.31496062992125984"/>
  <pageSetup paperSize="5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rgb="FFFFFF00"/>
  </sheetPr>
  <dimension ref="A1:U31"/>
  <sheetViews>
    <sheetView topLeftCell="A19" zoomScale="70" zoomScaleNormal="70" workbookViewId="0">
      <selection activeCell="V20" sqref="V20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2.5703125" style="107" customWidth="1"/>
    <col min="6" max="6" width="11.7109375" style="107" customWidth="1"/>
    <col min="7" max="7" width="11.42578125" style="107" customWidth="1"/>
    <col min="8" max="8" width="8.42578125" style="107" customWidth="1"/>
    <col min="9" max="9" width="8" style="107" customWidth="1"/>
    <col min="10" max="10" width="9.42578125" style="107" customWidth="1"/>
    <col min="11" max="11" width="9.140625" style="107"/>
    <col min="12" max="12" width="10" style="107" bestFit="1" customWidth="1"/>
    <col min="13" max="16" width="9.140625" style="107"/>
    <col min="17" max="17" width="10" style="107" bestFit="1" customWidth="1"/>
    <col min="18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I3" s="113"/>
      <c r="J3" s="112" t="s">
        <v>27</v>
      </c>
    </row>
    <row r="4" spans="1:21" ht="21" customHeight="1" x14ac:dyDescent="0.55000000000000004">
      <c r="A4" s="25"/>
      <c r="B4" s="45" t="s">
        <v>48</v>
      </c>
      <c r="C4" s="109" t="s">
        <v>147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262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H6" s="166" t="s">
        <v>51</v>
      </c>
      <c r="K6" s="166" t="s">
        <v>54</v>
      </c>
      <c r="N6" s="166" t="s">
        <v>52</v>
      </c>
      <c r="Q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311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524</v>
      </c>
      <c r="E9" s="21"/>
      <c r="F9" s="2"/>
      <c r="G9" s="2"/>
      <c r="H9" s="2"/>
    </row>
    <row r="10" spans="1:21" ht="21" customHeight="1" x14ac:dyDescent="0.65">
      <c r="A10" s="25"/>
      <c r="B10" s="116"/>
      <c r="C10" s="117"/>
      <c r="E10" s="114"/>
      <c r="F10" s="115"/>
      <c r="G10" s="115"/>
      <c r="H10" s="115"/>
    </row>
    <row r="11" spans="1:21" ht="21" customHeight="1" x14ac:dyDescent="0.55000000000000004">
      <c r="A11" s="1749" t="s">
        <v>0</v>
      </c>
      <c r="B11" s="1749" t="s">
        <v>31</v>
      </c>
      <c r="C11" s="118"/>
      <c r="D11" s="119" t="s">
        <v>24</v>
      </c>
      <c r="E11" s="1752" t="s">
        <v>1</v>
      </c>
      <c r="F11" s="1753"/>
      <c r="G11" s="1753"/>
      <c r="H11" s="1754"/>
      <c r="I11" s="1755" t="s">
        <v>203</v>
      </c>
      <c r="J11" s="1756"/>
      <c r="K11" s="1756"/>
      <c r="L11" s="1756"/>
      <c r="M11" s="1756"/>
      <c r="N11" s="1756"/>
      <c r="O11" s="1756"/>
      <c r="P11" s="1756"/>
      <c r="Q11" s="1756"/>
      <c r="R11" s="1756"/>
      <c r="S11" s="1756"/>
      <c r="T11" s="1757"/>
      <c r="U11" s="120"/>
    </row>
    <row r="12" spans="1:21" ht="21" customHeight="1" x14ac:dyDescent="0.55000000000000004">
      <c r="A12" s="1750"/>
      <c r="B12" s="1750"/>
      <c r="C12" s="145" t="s">
        <v>23</v>
      </c>
      <c r="D12" s="121" t="s">
        <v>25</v>
      </c>
      <c r="E12" s="122" t="s">
        <v>5</v>
      </c>
      <c r="F12" s="123" t="s">
        <v>204</v>
      </c>
      <c r="G12" s="123" t="s">
        <v>205</v>
      </c>
      <c r="H12" s="123" t="s">
        <v>206</v>
      </c>
      <c r="I12" s="1755" t="s">
        <v>207</v>
      </c>
      <c r="J12" s="1756"/>
      <c r="K12" s="1757"/>
      <c r="L12" s="1755" t="s">
        <v>208</v>
      </c>
      <c r="M12" s="1756"/>
      <c r="N12" s="1757"/>
      <c r="O12" s="1755" t="s">
        <v>209</v>
      </c>
      <c r="P12" s="1756"/>
      <c r="Q12" s="1757"/>
      <c r="R12" s="1755" t="s">
        <v>210</v>
      </c>
      <c r="S12" s="1756"/>
      <c r="T12" s="1757"/>
      <c r="U12" s="189" t="s">
        <v>8</v>
      </c>
    </row>
    <row r="13" spans="1:21" x14ac:dyDescent="0.55000000000000004">
      <c r="A13" s="1751"/>
      <c r="B13" s="1751"/>
      <c r="C13" s="71"/>
      <c r="D13" s="72"/>
      <c r="E13" s="72"/>
      <c r="F13" s="125" t="s">
        <v>6</v>
      </c>
      <c r="G13" s="125" t="s">
        <v>6</v>
      </c>
      <c r="H13" s="125" t="s">
        <v>6</v>
      </c>
      <c r="I13" s="126" t="s">
        <v>211</v>
      </c>
      <c r="J13" s="126" t="s">
        <v>212</v>
      </c>
      <c r="K13" s="126" t="s">
        <v>213</v>
      </c>
      <c r="L13" s="126" t="s">
        <v>214</v>
      </c>
      <c r="M13" s="126" t="s">
        <v>215</v>
      </c>
      <c r="N13" s="126" t="s">
        <v>216</v>
      </c>
      <c r="O13" s="126" t="s">
        <v>217</v>
      </c>
      <c r="P13" s="126" t="s">
        <v>218</v>
      </c>
      <c r="Q13" s="126" t="s">
        <v>219</v>
      </c>
      <c r="R13" s="126" t="s">
        <v>220</v>
      </c>
      <c r="S13" s="126" t="s">
        <v>221</v>
      </c>
      <c r="T13" s="126" t="s">
        <v>222</v>
      </c>
      <c r="U13" s="127"/>
    </row>
    <row r="14" spans="1:21" s="281" customFormat="1" ht="40.5" x14ac:dyDescent="0.2">
      <c r="A14" s="452">
        <v>13</v>
      </c>
      <c r="B14" s="571" t="s">
        <v>525</v>
      </c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</row>
    <row r="15" spans="1:21" s="281" customFormat="1" ht="65.25" x14ac:dyDescent="0.2">
      <c r="A15" s="172"/>
      <c r="B15" s="634" t="s">
        <v>1162</v>
      </c>
      <c r="C15" s="891" t="s">
        <v>1163</v>
      </c>
      <c r="D15" s="890" t="s">
        <v>1164</v>
      </c>
      <c r="E15" s="894">
        <f>F15+G15+H15</f>
        <v>30000</v>
      </c>
      <c r="F15" s="894">
        <f>I15+J15+K15+L15+M15+N15+O15+P15+Q15+R15+S15+T15</f>
        <v>30000</v>
      </c>
      <c r="G15" s="894"/>
      <c r="H15" s="894"/>
      <c r="I15" s="894"/>
      <c r="J15" s="894">
        <v>15000</v>
      </c>
      <c r="K15" s="894">
        <v>15000</v>
      </c>
      <c r="L15" s="894"/>
      <c r="M15" s="895"/>
      <c r="N15" s="895"/>
      <c r="O15" s="895"/>
      <c r="P15" s="895"/>
      <c r="Q15" s="895"/>
      <c r="R15" s="895"/>
      <c r="S15" s="895"/>
      <c r="T15" s="895"/>
      <c r="U15" s="1465" t="s">
        <v>1203</v>
      </c>
    </row>
    <row r="16" spans="1:21" s="281" customFormat="1" ht="65.25" x14ac:dyDescent="0.2">
      <c r="A16" s="172"/>
      <c r="B16" s="634" t="s">
        <v>1165</v>
      </c>
      <c r="C16" s="891" t="s">
        <v>1166</v>
      </c>
      <c r="D16" s="890" t="s">
        <v>1164</v>
      </c>
      <c r="E16" s="894">
        <f>F16+G16+H16</f>
        <v>9000</v>
      </c>
      <c r="F16" s="894">
        <f>I16+J16+K16+L16+M16+N16+O16+P16+Q16+R16+S16+T16</f>
        <v>9000</v>
      </c>
      <c r="G16" s="894"/>
      <c r="H16" s="894"/>
      <c r="I16" s="894"/>
      <c r="J16" s="894">
        <v>9000</v>
      </c>
      <c r="K16" s="894"/>
      <c r="L16" s="894"/>
      <c r="M16" s="895"/>
      <c r="N16" s="895"/>
      <c r="O16" s="895"/>
      <c r="P16" s="895"/>
      <c r="Q16" s="895"/>
      <c r="R16" s="895"/>
      <c r="S16" s="895"/>
      <c r="T16" s="895"/>
      <c r="U16" s="184"/>
    </row>
    <row r="17" spans="1:21" s="281" customFormat="1" ht="65.25" x14ac:dyDescent="0.2">
      <c r="A17" s="172"/>
      <c r="B17" s="634" t="s">
        <v>1167</v>
      </c>
      <c r="C17" s="634" t="s">
        <v>1166</v>
      </c>
      <c r="D17" s="890" t="s">
        <v>1168</v>
      </c>
      <c r="E17" s="894"/>
      <c r="F17" s="895"/>
      <c r="G17" s="895"/>
      <c r="H17" s="895"/>
      <c r="I17" s="895"/>
      <c r="J17" s="895"/>
      <c r="K17" s="895"/>
      <c r="L17" s="895"/>
      <c r="M17" s="895"/>
      <c r="N17" s="895"/>
      <c r="O17" s="895"/>
      <c r="P17" s="895"/>
      <c r="Q17" s="895"/>
      <c r="R17" s="895"/>
      <c r="S17" s="895"/>
      <c r="T17" s="895"/>
      <c r="U17" s="184"/>
    </row>
    <row r="18" spans="1:21" s="281" customFormat="1" ht="43.5" x14ac:dyDescent="0.2">
      <c r="A18" s="172"/>
      <c r="B18" s="634" t="s">
        <v>1169</v>
      </c>
      <c r="C18" s="634" t="s">
        <v>1170</v>
      </c>
      <c r="D18" s="890" t="s">
        <v>1164</v>
      </c>
      <c r="E18" s="894"/>
      <c r="F18" s="895"/>
      <c r="G18" s="895"/>
      <c r="H18" s="895"/>
      <c r="I18" s="895"/>
      <c r="J18" s="895"/>
      <c r="K18" s="895"/>
      <c r="L18" s="895"/>
      <c r="M18" s="895"/>
      <c r="N18" s="895"/>
      <c r="O18" s="895"/>
      <c r="P18" s="895"/>
      <c r="Q18" s="895"/>
      <c r="R18" s="895"/>
      <c r="S18" s="895"/>
      <c r="T18" s="895"/>
      <c r="U18" s="184"/>
    </row>
    <row r="19" spans="1:21" s="281" customFormat="1" ht="43.5" x14ac:dyDescent="0.2">
      <c r="A19" s="172"/>
      <c r="B19" s="741" t="s">
        <v>1171</v>
      </c>
      <c r="C19" s="634" t="s">
        <v>1172</v>
      </c>
      <c r="D19" s="892">
        <v>23377</v>
      </c>
      <c r="E19" s="894"/>
      <c r="F19" s="895"/>
      <c r="G19" s="895"/>
      <c r="H19" s="895"/>
      <c r="I19" s="895"/>
      <c r="J19" s="895"/>
      <c r="K19" s="895"/>
      <c r="L19" s="895"/>
      <c r="M19" s="895"/>
      <c r="N19" s="895"/>
      <c r="O19" s="895"/>
      <c r="P19" s="895"/>
      <c r="Q19" s="895"/>
      <c r="R19" s="895"/>
      <c r="S19" s="895"/>
      <c r="T19" s="895"/>
      <c r="U19" s="184"/>
    </row>
    <row r="20" spans="1:21" s="281" customFormat="1" ht="65.25" x14ac:dyDescent="0.2">
      <c r="A20" s="172"/>
      <c r="B20" s="893" t="s">
        <v>1173</v>
      </c>
      <c r="C20" s="634" t="s">
        <v>1174</v>
      </c>
      <c r="D20" s="889" t="s">
        <v>1175</v>
      </c>
      <c r="E20" s="894"/>
      <c r="F20" s="895"/>
      <c r="G20" s="895"/>
      <c r="H20" s="895"/>
      <c r="I20" s="895"/>
      <c r="J20" s="895"/>
      <c r="K20" s="895"/>
      <c r="L20" s="895"/>
      <c r="M20" s="895"/>
      <c r="N20" s="895"/>
      <c r="O20" s="895"/>
      <c r="P20" s="895"/>
      <c r="Q20" s="895"/>
      <c r="R20" s="895"/>
      <c r="S20" s="895"/>
      <c r="T20" s="895"/>
      <c r="U20" s="184"/>
    </row>
    <row r="21" spans="1:21" s="281" customFormat="1" ht="65.25" x14ac:dyDescent="0.2">
      <c r="A21" s="172"/>
      <c r="B21" s="893" t="s">
        <v>1176</v>
      </c>
      <c r="C21" s="634" t="s">
        <v>1177</v>
      </c>
      <c r="D21" s="889" t="s">
        <v>1178</v>
      </c>
      <c r="E21" s="894"/>
      <c r="F21" s="895"/>
      <c r="G21" s="895"/>
      <c r="H21" s="895"/>
      <c r="I21" s="895"/>
      <c r="J21" s="895"/>
      <c r="K21" s="895"/>
      <c r="L21" s="895"/>
      <c r="M21" s="895"/>
      <c r="N21" s="895"/>
      <c r="O21" s="895"/>
      <c r="P21" s="895"/>
      <c r="Q21" s="895"/>
      <c r="R21" s="895"/>
      <c r="S21" s="895"/>
      <c r="T21" s="895"/>
      <c r="U21" s="184"/>
    </row>
    <row r="22" spans="1:21" s="281" customFormat="1" x14ac:dyDescent="0.2">
      <c r="A22" s="172"/>
      <c r="B22" s="572"/>
      <c r="C22" s="184"/>
      <c r="D22" s="184"/>
      <c r="E22" s="902"/>
      <c r="F22" s="902"/>
      <c r="G22" s="902"/>
      <c r="H22" s="902"/>
      <c r="I22" s="902"/>
      <c r="J22" s="902"/>
      <c r="K22" s="902"/>
      <c r="L22" s="902"/>
      <c r="M22" s="902"/>
      <c r="N22" s="902"/>
      <c r="O22" s="902"/>
      <c r="P22" s="902"/>
      <c r="Q22" s="902"/>
      <c r="R22" s="902"/>
      <c r="S22" s="902"/>
      <c r="T22" s="902"/>
      <c r="U22" s="184"/>
    </row>
    <row r="23" spans="1:21" s="281" customFormat="1" x14ac:dyDescent="0.2">
      <c r="A23" s="703"/>
      <c r="B23" s="900"/>
      <c r="C23" s="903"/>
      <c r="D23" s="903"/>
      <c r="E23" s="904">
        <f>SUM(E15:E22)</f>
        <v>39000</v>
      </c>
      <c r="F23" s="904">
        <f t="shared" ref="F23:T23" si="0">SUM(F15:F22)</f>
        <v>39000</v>
      </c>
      <c r="G23" s="904">
        <f t="shared" si="0"/>
        <v>0</v>
      </c>
      <c r="H23" s="904">
        <f t="shared" si="0"/>
        <v>0</v>
      </c>
      <c r="I23" s="904">
        <f t="shared" si="0"/>
        <v>0</v>
      </c>
      <c r="J23" s="904">
        <f t="shared" si="0"/>
        <v>24000</v>
      </c>
      <c r="K23" s="904">
        <f t="shared" si="0"/>
        <v>15000</v>
      </c>
      <c r="L23" s="904">
        <f t="shared" si="0"/>
        <v>0</v>
      </c>
      <c r="M23" s="904">
        <f t="shared" si="0"/>
        <v>0</v>
      </c>
      <c r="N23" s="904">
        <f t="shared" si="0"/>
        <v>0</v>
      </c>
      <c r="O23" s="904">
        <f t="shared" si="0"/>
        <v>0</v>
      </c>
      <c r="P23" s="904">
        <f t="shared" si="0"/>
        <v>0</v>
      </c>
      <c r="Q23" s="904">
        <f t="shared" si="0"/>
        <v>0</v>
      </c>
      <c r="R23" s="904">
        <f t="shared" si="0"/>
        <v>0</v>
      </c>
      <c r="S23" s="904">
        <f t="shared" si="0"/>
        <v>0</v>
      </c>
      <c r="T23" s="904">
        <f t="shared" si="0"/>
        <v>0</v>
      </c>
      <c r="U23" s="903"/>
    </row>
    <row r="24" spans="1:21" s="281" customFormat="1" ht="40.5" x14ac:dyDescent="0.2">
      <c r="A24" s="569">
        <v>14</v>
      </c>
      <c r="B24" s="572" t="s">
        <v>409</v>
      </c>
      <c r="C24" s="573"/>
      <c r="D24" s="277"/>
      <c r="E24" s="278"/>
      <c r="F24" s="278"/>
      <c r="G24" s="278"/>
      <c r="H24" s="278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80"/>
    </row>
    <row r="25" spans="1:21" s="281" customFormat="1" ht="43.5" x14ac:dyDescent="0.2">
      <c r="A25" s="569"/>
      <c r="B25" s="620" t="s">
        <v>1179</v>
      </c>
      <c r="C25" s="896" t="s">
        <v>1180</v>
      </c>
      <c r="D25" s="897" t="s">
        <v>1181</v>
      </c>
      <c r="E25" s="898"/>
      <c r="F25" s="898"/>
      <c r="G25" s="898"/>
      <c r="H25" s="898"/>
      <c r="I25" s="899"/>
      <c r="J25" s="899"/>
      <c r="K25" s="899"/>
      <c r="L25" s="899"/>
      <c r="M25" s="899"/>
      <c r="N25" s="899"/>
      <c r="O25" s="899"/>
      <c r="P25" s="899"/>
      <c r="Q25" s="899"/>
      <c r="R25" s="899"/>
      <c r="S25" s="899"/>
      <c r="T25" s="899"/>
      <c r="U25" s="280"/>
    </row>
    <row r="26" spans="1:21" s="281" customFormat="1" ht="65.25" x14ac:dyDescent="0.2">
      <c r="A26" s="569"/>
      <c r="B26" s="620" t="s">
        <v>1182</v>
      </c>
      <c r="C26" s="896" t="s">
        <v>1183</v>
      </c>
      <c r="D26" s="897" t="s">
        <v>1181</v>
      </c>
      <c r="E26" s="898">
        <v>30000</v>
      </c>
      <c r="F26" s="898">
        <v>30000</v>
      </c>
      <c r="G26" s="898"/>
      <c r="H26" s="898"/>
      <c r="I26" s="899"/>
      <c r="J26" s="899"/>
      <c r="K26" s="899">
        <v>15000</v>
      </c>
      <c r="L26" s="899">
        <v>15000</v>
      </c>
      <c r="M26" s="899"/>
      <c r="N26" s="899"/>
      <c r="O26" s="899"/>
      <c r="P26" s="899"/>
      <c r="Q26" s="899"/>
      <c r="R26" s="899"/>
      <c r="S26" s="899"/>
      <c r="T26" s="899"/>
      <c r="U26" s="280"/>
    </row>
    <row r="27" spans="1:21" s="281" customFormat="1" ht="65.25" x14ac:dyDescent="0.2">
      <c r="A27" s="569"/>
      <c r="B27" s="620" t="s">
        <v>1184</v>
      </c>
      <c r="C27" s="896" t="s">
        <v>1185</v>
      </c>
      <c r="D27" s="897">
        <v>23316</v>
      </c>
      <c r="E27" s="898">
        <v>6000</v>
      </c>
      <c r="F27" s="898">
        <v>6000</v>
      </c>
      <c r="G27" s="898"/>
      <c r="H27" s="898"/>
      <c r="I27" s="899"/>
      <c r="J27" s="899">
        <v>6000</v>
      </c>
      <c r="K27" s="899"/>
      <c r="L27" s="899"/>
      <c r="M27" s="899"/>
      <c r="N27" s="899"/>
      <c r="O27" s="899"/>
      <c r="P27" s="899"/>
      <c r="Q27" s="899"/>
      <c r="R27" s="899"/>
      <c r="S27" s="899"/>
      <c r="T27" s="899"/>
      <c r="U27" s="280"/>
    </row>
    <row r="28" spans="1:21" s="281" customFormat="1" x14ac:dyDescent="0.2">
      <c r="A28" s="569"/>
      <c r="B28" s="572"/>
      <c r="C28" s="573"/>
      <c r="D28" s="277"/>
      <c r="E28" s="278"/>
      <c r="F28" s="278"/>
      <c r="G28" s="278"/>
      <c r="H28" s="278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80"/>
    </row>
    <row r="29" spans="1:21" s="281" customFormat="1" x14ac:dyDescent="0.2">
      <c r="A29" s="907"/>
      <c r="B29" s="905"/>
      <c r="C29" s="908"/>
      <c r="D29" s="909"/>
      <c r="E29" s="911">
        <f>SUM(E26:E28)</f>
        <v>36000</v>
      </c>
      <c r="F29" s="911">
        <f t="shared" ref="F29:T29" si="1">SUM(F26:F28)</f>
        <v>36000</v>
      </c>
      <c r="G29" s="911">
        <f t="shared" si="1"/>
        <v>0</v>
      </c>
      <c r="H29" s="911">
        <f t="shared" si="1"/>
        <v>0</v>
      </c>
      <c r="I29" s="911">
        <f t="shared" si="1"/>
        <v>0</v>
      </c>
      <c r="J29" s="911">
        <f t="shared" si="1"/>
        <v>6000</v>
      </c>
      <c r="K29" s="911">
        <f t="shared" si="1"/>
        <v>15000</v>
      </c>
      <c r="L29" s="911">
        <f t="shared" si="1"/>
        <v>15000</v>
      </c>
      <c r="M29" s="911">
        <f t="shared" si="1"/>
        <v>0</v>
      </c>
      <c r="N29" s="911">
        <f t="shared" si="1"/>
        <v>0</v>
      </c>
      <c r="O29" s="911">
        <f t="shared" si="1"/>
        <v>0</v>
      </c>
      <c r="P29" s="911">
        <f t="shared" si="1"/>
        <v>0</v>
      </c>
      <c r="Q29" s="911">
        <f t="shared" si="1"/>
        <v>0</v>
      </c>
      <c r="R29" s="911">
        <f t="shared" si="1"/>
        <v>0</v>
      </c>
      <c r="S29" s="911">
        <f t="shared" si="1"/>
        <v>0</v>
      </c>
      <c r="T29" s="911">
        <f t="shared" si="1"/>
        <v>0</v>
      </c>
      <c r="U29" s="910"/>
    </row>
    <row r="30" spans="1:21" s="198" customFormat="1" ht="21.75" x14ac:dyDescent="0.2">
      <c r="A30" s="346"/>
      <c r="B30" s="906" t="s">
        <v>5</v>
      </c>
      <c r="C30" s="347"/>
      <c r="D30" s="347"/>
      <c r="E30" s="282">
        <f>E29+E23</f>
        <v>75000</v>
      </c>
      <c r="F30" s="282">
        <f t="shared" ref="F30:T30" si="2">F29+F23</f>
        <v>75000</v>
      </c>
      <c r="G30" s="282">
        <f t="shared" si="2"/>
        <v>0</v>
      </c>
      <c r="H30" s="282">
        <f t="shared" si="2"/>
        <v>0</v>
      </c>
      <c r="I30" s="282">
        <f t="shared" si="2"/>
        <v>0</v>
      </c>
      <c r="J30" s="282">
        <f t="shared" si="2"/>
        <v>30000</v>
      </c>
      <c r="K30" s="282">
        <f t="shared" si="2"/>
        <v>30000</v>
      </c>
      <c r="L30" s="282">
        <f t="shared" si="2"/>
        <v>15000</v>
      </c>
      <c r="M30" s="282">
        <f t="shared" si="2"/>
        <v>0</v>
      </c>
      <c r="N30" s="282">
        <f t="shared" si="2"/>
        <v>0</v>
      </c>
      <c r="O30" s="282">
        <f t="shared" si="2"/>
        <v>0</v>
      </c>
      <c r="P30" s="282">
        <f t="shared" si="2"/>
        <v>0</v>
      </c>
      <c r="Q30" s="282">
        <f t="shared" si="2"/>
        <v>0</v>
      </c>
      <c r="R30" s="282">
        <f t="shared" si="2"/>
        <v>0</v>
      </c>
      <c r="S30" s="282">
        <f t="shared" si="2"/>
        <v>0</v>
      </c>
      <c r="T30" s="282">
        <f t="shared" si="2"/>
        <v>0</v>
      </c>
      <c r="U30" s="348"/>
    </row>
    <row r="31" spans="1:21" x14ac:dyDescent="0.55000000000000004">
      <c r="B31" s="111"/>
    </row>
  </sheetData>
  <mergeCells count="9">
    <mergeCell ref="A1:U1"/>
    <mergeCell ref="A11:A13"/>
    <mergeCell ref="B11:B13"/>
    <mergeCell ref="E11:H11"/>
    <mergeCell ref="I11:T11"/>
    <mergeCell ref="I12:K12"/>
    <mergeCell ref="L12:N12"/>
    <mergeCell ref="O12:Q12"/>
    <mergeCell ref="R12:T12"/>
  </mergeCells>
  <pageMargins left="0.62992125984251968" right="0.19685039370078741" top="0.55118110236220474" bottom="0.35433070866141736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P16"/>
  <sheetViews>
    <sheetView zoomScale="80" zoomScaleNormal="80" workbookViewId="0">
      <selection activeCell="O22" sqref="O22"/>
    </sheetView>
  </sheetViews>
  <sheetFormatPr defaultRowHeight="20.25" x14ac:dyDescent="0.3"/>
  <cols>
    <col min="1" max="1" width="3.5703125" style="11" customWidth="1"/>
    <col min="2" max="2" width="8.42578125" style="11" customWidth="1"/>
    <col min="3" max="3" width="3.42578125" style="11" customWidth="1"/>
    <col min="4" max="4" width="12.140625" style="11" customWidth="1"/>
    <col min="5" max="5" width="6.28515625" style="11" customWidth="1"/>
    <col min="6" max="6" width="7.42578125" style="11" customWidth="1"/>
    <col min="7" max="7" width="6.140625" style="11" customWidth="1"/>
    <col min="8" max="8" width="9.140625" style="11"/>
    <col min="9" max="10" width="6.42578125" style="11" customWidth="1"/>
    <col min="11" max="11" width="5.85546875" style="11" customWidth="1"/>
    <col min="12" max="12" width="6.28515625" style="11" customWidth="1"/>
    <col min="13" max="13" width="28.42578125" style="11" customWidth="1"/>
    <col min="14" max="14" width="9.140625" style="11"/>
    <col min="15" max="15" width="12.42578125" style="11" customWidth="1"/>
    <col min="16" max="16" width="7.28515625" style="11" customWidth="1"/>
    <col min="17" max="16384" width="9.140625" style="11"/>
  </cols>
  <sheetData>
    <row r="1" spans="2:16" ht="10.5" customHeight="1" x14ac:dyDescent="0.3"/>
    <row r="2" spans="2:16" ht="38.25" customHeight="1" x14ac:dyDescent="0.3"/>
    <row r="3" spans="2:16" ht="37.5" x14ac:dyDescent="0.55000000000000004">
      <c r="B3" s="1709" t="s">
        <v>3</v>
      </c>
      <c r="C3" s="1710"/>
      <c r="D3" s="1710"/>
      <c r="E3" s="1710"/>
      <c r="F3" s="1710"/>
      <c r="G3" s="1710"/>
      <c r="H3" s="1710"/>
      <c r="I3" s="1710"/>
      <c r="J3" s="1710"/>
      <c r="K3" s="1710"/>
      <c r="L3" s="1710"/>
      <c r="M3" s="1710"/>
      <c r="N3" s="1710"/>
      <c r="O3" s="1710"/>
      <c r="P3" s="1710"/>
    </row>
    <row r="4" spans="2:16" ht="28.5" customHeight="1" x14ac:dyDescent="0.35">
      <c r="B4" s="65" t="s">
        <v>246</v>
      </c>
    </row>
    <row r="5" spans="2:16" ht="27.75" customHeight="1" x14ac:dyDescent="0.4">
      <c r="B5" s="16" t="s">
        <v>185</v>
      </c>
      <c r="I5" s="16" t="s">
        <v>186</v>
      </c>
    </row>
    <row r="6" spans="2:16" ht="33" customHeight="1" x14ac:dyDescent="0.35">
      <c r="B6" s="16" t="s">
        <v>354</v>
      </c>
    </row>
    <row r="7" spans="2:16" ht="30" customHeight="1" x14ac:dyDescent="0.3">
      <c r="B7" s="11" t="s">
        <v>4</v>
      </c>
    </row>
    <row r="8" spans="2:16" ht="34.5" customHeight="1" x14ac:dyDescent="0.3">
      <c r="D8" s="11" t="s">
        <v>355</v>
      </c>
    </row>
    <row r="9" spans="2:16" ht="30" customHeight="1" x14ac:dyDescent="0.3">
      <c r="B9" s="11" t="s">
        <v>250</v>
      </c>
    </row>
    <row r="10" spans="2:16" ht="30" customHeight="1" x14ac:dyDescent="0.3">
      <c r="B10" s="11" t="s">
        <v>356</v>
      </c>
    </row>
    <row r="11" spans="2:16" ht="8.25" customHeight="1" x14ac:dyDescent="0.3">
      <c r="D11" s="14"/>
      <c r="E11" s="15"/>
      <c r="F11" s="14"/>
      <c r="O11" s="13"/>
      <c r="P11" s="12"/>
    </row>
    <row r="12" spans="2:16" ht="24" customHeight="1" x14ac:dyDescent="0.3">
      <c r="D12" s="11" t="s">
        <v>357</v>
      </c>
    </row>
    <row r="13" spans="2:16" x14ac:dyDescent="0.3">
      <c r="M13" s="12"/>
    </row>
    <row r="15" spans="2:16" x14ac:dyDescent="0.3">
      <c r="M15" s="66" t="s">
        <v>358</v>
      </c>
    </row>
    <row r="16" spans="2:16" x14ac:dyDescent="0.3">
      <c r="L16" s="11" t="s">
        <v>254</v>
      </c>
    </row>
  </sheetData>
  <mergeCells count="1">
    <mergeCell ref="B3:P3"/>
  </mergeCells>
  <pageMargins left="0.9055118110236221" right="0.11811023622047245" top="0.94488188976377963" bottom="0.35433070866141736" header="0.31496062992125984" footer="0.31496062992125984"/>
  <pageSetup paperSize="5" scale="8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tabColor rgb="FFFFFF00"/>
  </sheetPr>
  <dimension ref="A1:U81"/>
  <sheetViews>
    <sheetView topLeftCell="A64" zoomScale="70" zoomScaleNormal="70" workbookViewId="0">
      <selection activeCell="H68" sqref="H68:H69"/>
    </sheetView>
  </sheetViews>
  <sheetFormatPr defaultColWidth="9.140625" defaultRowHeight="24" x14ac:dyDescent="0.55000000000000004"/>
  <cols>
    <col min="1" max="1" width="5.7109375" style="107" customWidth="1"/>
    <col min="2" max="2" width="35.140625" style="107" customWidth="1"/>
    <col min="3" max="3" width="18.42578125" style="107" customWidth="1"/>
    <col min="4" max="4" width="18.28515625" style="107" customWidth="1"/>
    <col min="5" max="5" width="12" style="107" customWidth="1"/>
    <col min="6" max="6" width="11.28515625" style="107" customWidth="1"/>
    <col min="7" max="7" width="10.5703125" style="107" customWidth="1"/>
    <col min="8" max="8" width="9.7109375" style="107" customWidth="1"/>
    <col min="9" max="9" width="7.7109375" style="107" customWidth="1"/>
    <col min="10" max="10" width="9.5703125" style="107" customWidth="1"/>
    <col min="11" max="11" width="9.85546875" style="107" customWidth="1"/>
    <col min="12" max="13" width="10" style="107" customWidth="1"/>
    <col min="14" max="14" width="10.42578125" style="107" customWidth="1"/>
    <col min="15" max="16" width="9.140625" style="107"/>
    <col min="17" max="17" width="10.7109375" style="107" customWidth="1"/>
    <col min="18" max="18" width="10" style="107" bestFit="1" customWidth="1"/>
    <col min="19" max="20" width="9.140625" style="107"/>
    <col min="21" max="21" width="10.28515625" style="107" bestFit="1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I3" s="113"/>
      <c r="J3" s="112" t="s">
        <v>27</v>
      </c>
    </row>
    <row r="4" spans="1:21" ht="21" customHeight="1" x14ac:dyDescent="0.55000000000000004">
      <c r="A4" s="25"/>
      <c r="B4" s="45" t="s">
        <v>48</v>
      </c>
      <c r="C4" s="109" t="s">
        <v>147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312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H6" s="166" t="s">
        <v>51</v>
      </c>
      <c r="K6" s="166" t="s">
        <v>54</v>
      </c>
      <c r="N6" s="166" t="s">
        <v>52</v>
      </c>
      <c r="Q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313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D8" s="1" t="s">
        <v>263</v>
      </c>
      <c r="F8" s="21"/>
      <c r="H8" s="21"/>
    </row>
    <row r="9" spans="1:21" s="1" customFormat="1" ht="21" customHeight="1" x14ac:dyDescent="0.65">
      <c r="A9" s="25"/>
      <c r="B9" s="27"/>
      <c r="C9" s="18"/>
      <c r="D9" s="1" t="s">
        <v>314</v>
      </c>
      <c r="F9" s="21"/>
      <c r="H9" s="21"/>
    </row>
    <row r="10" spans="1:21" s="1" customFormat="1" ht="21" customHeight="1" x14ac:dyDescent="0.65">
      <c r="A10" s="25"/>
      <c r="B10" s="27"/>
      <c r="C10" s="18"/>
      <c r="D10" s="1" t="s">
        <v>315</v>
      </c>
      <c r="F10" s="21"/>
      <c r="H10" s="21"/>
    </row>
    <row r="11" spans="1:21" s="1" customFormat="1" ht="21" customHeight="1" x14ac:dyDescent="0.65">
      <c r="A11" s="25"/>
      <c r="B11" s="27" t="s">
        <v>502</v>
      </c>
      <c r="C11" s="18"/>
      <c r="D11" s="568" t="s">
        <v>526</v>
      </c>
      <c r="E11" s="574"/>
      <c r="F11" s="575"/>
      <c r="G11" s="575"/>
      <c r="H11" s="2"/>
    </row>
    <row r="12" spans="1:21" s="1" customFormat="1" ht="21" customHeight="1" x14ac:dyDescent="0.65">
      <c r="A12" s="25"/>
      <c r="B12" s="27"/>
      <c r="C12" s="392"/>
      <c r="D12" s="1770" t="s">
        <v>527</v>
      </c>
      <c r="E12" s="1770"/>
      <c r="F12" s="1770"/>
      <c r="G12" s="1770"/>
      <c r="H12" s="1770"/>
    </row>
    <row r="13" spans="1:21" s="1" customFormat="1" ht="21" customHeight="1" x14ac:dyDescent="0.65">
      <c r="A13" s="25"/>
      <c r="B13" s="27"/>
      <c r="C13" s="392"/>
      <c r="D13" s="1770" t="s">
        <v>1623</v>
      </c>
      <c r="E13" s="1770"/>
      <c r="F13" s="1770"/>
      <c r="G13" s="1770"/>
      <c r="H13" s="1770"/>
      <c r="I13" s="1770"/>
    </row>
    <row r="14" spans="1:21" s="1" customFormat="1" ht="21" customHeight="1" x14ac:dyDescent="0.65">
      <c r="A14" s="25"/>
      <c r="B14" s="27"/>
      <c r="C14" s="392"/>
      <c r="D14" s="574" t="s">
        <v>528</v>
      </c>
      <c r="E14" s="576"/>
      <c r="F14" s="576"/>
      <c r="G14" s="576"/>
      <c r="H14" s="2"/>
    </row>
    <row r="15" spans="1:21" s="1" customFormat="1" ht="21" customHeight="1" x14ac:dyDescent="0.65">
      <c r="A15" s="25"/>
      <c r="B15" s="27"/>
      <c r="C15" s="18"/>
      <c r="D15" s="568" t="s">
        <v>529</v>
      </c>
      <c r="E15" s="575"/>
      <c r="F15" s="575"/>
      <c r="G15" s="575"/>
      <c r="H15" s="2"/>
    </row>
    <row r="16" spans="1:21" s="1" customFormat="1" ht="21" customHeight="1" x14ac:dyDescent="0.65">
      <c r="A16" s="25"/>
      <c r="B16" s="27"/>
      <c r="C16" s="18"/>
      <c r="D16" s="568" t="s">
        <v>530</v>
      </c>
      <c r="E16" s="575"/>
      <c r="F16" s="575"/>
      <c r="G16" s="575"/>
      <c r="H16" s="2"/>
    </row>
    <row r="17" spans="1:21" s="199" customFormat="1" ht="21" customHeight="1" x14ac:dyDescent="0.5">
      <c r="A17" s="1761" t="s">
        <v>0</v>
      </c>
      <c r="B17" s="1761" t="s">
        <v>31</v>
      </c>
      <c r="C17" s="229"/>
      <c r="D17" s="230" t="s">
        <v>24</v>
      </c>
      <c r="E17" s="1764" t="s">
        <v>1</v>
      </c>
      <c r="F17" s="1765"/>
      <c r="G17" s="1765"/>
      <c r="H17" s="1766"/>
      <c r="I17" s="1767" t="s">
        <v>203</v>
      </c>
      <c r="J17" s="1768"/>
      <c r="K17" s="1768"/>
      <c r="L17" s="1768"/>
      <c r="M17" s="1768"/>
      <c r="N17" s="1768"/>
      <c r="O17" s="1768"/>
      <c r="P17" s="1768"/>
      <c r="Q17" s="1768"/>
      <c r="R17" s="1768"/>
      <c r="S17" s="1768"/>
      <c r="T17" s="1769"/>
      <c r="U17" s="231"/>
    </row>
    <row r="18" spans="1:21" s="199" customFormat="1" ht="21" customHeight="1" x14ac:dyDescent="0.5">
      <c r="A18" s="1762"/>
      <c r="B18" s="1762"/>
      <c r="C18" s="232" t="s">
        <v>23</v>
      </c>
      <c r="D18" s="233" t="s">
        <v>25</v>
      </c>
      <c r="E18" s="234" t="s">
        <v>5</v>
      </c>
      <c r="F18" s="235" t="s">
        <v>204</v>
      </c>
      <c r="G18" s="235" t="s">
        <v>205</v>
      </c>
      <c r="H18" s="235" t="s">
        <v>206</v>
      </c>
      <c r="I18" s="1767" t="s">
        <v>207</v>
      </c>
      <c r="J18" s="1768"/>
      <c r="K18" s="1769"/>
      <c r="L18" s="1767" t="s">
        <v>208</v>
      </c>
      <c r="M18" s="1768"/>
      <c r="N18" s="1769"/>
      <c r="O18" s="1767" t="s">
        <v>209</v>
      </c>
      <c r="P18" s="1768"/>
      <c r="Q18" s="1769"/>
      <c r="R18" s="1767" t="s">
        <v>210</v>
      </c>
      <c r="S18" s="1768"/>
      <c r="T18" s="1769"/>
      <c r="U18" s="1549" t="s">
        <v>8</v>
      </c>
    </row>
    <row r="19" spans="1:21" s="199" customFormat="1" ht="21.75" x14ac:dyDescent="0.5">
      <c r="A19" s="1763"/>
      <c r="B19" s="1763"/>
      <c r="C19" s="236"/>
      <c r="D19" s="237"/>
      <c r="E19" s="237"/>
      <c r="F19" s="238" t="s">
        <v>6</v>
      </c>
      <c r="G19" s="238" t="s">
        <v>6</v>
      </c>
      <c r="H19" s="238" t="s">
        <v>6</v>
      </c>
      <c r="I19" s="239" t="s">
        <v>211</v>
      </c>
      <c r="J19" s="239" t="s">
        <v>212</v>
      </c>
      <c r="K19" s="239" t="s">
        <v>213</v>
      </c>
      <c r="L19" s="239" t="s">
        <v>214</v>
      </c>
      <c r="M19" s="239" t="s">
        <v>215</v>
      </c>
      <c r="N19" s="239" t="s">
        <v>216</v>
      </c>
      <c r="O19" s="239" t="s">
        <v>217</v>
      </c>
      <c r="P19" s="239" t="s">
        <v>218</v>
      </c>
      <c r="Q19" s="239" t="s">
        <v>219</v>
      </c>
      <c r="R19" s="239" t="s">
        <v>220</v>
      </c>
      <c r="S19" s="239" t="s">
        <v>221</v>
      </c>
      <c r="T19" s="239" t="s">
        <v>222</v>
      </c>
      <c r="U19" s="240"/>
    </row>
    <row r="20" spans="1:21" s="199" customFormat="1" ht="96" x14ac:dyDescent="0.5">
      <c r="A20" s="452">
        <v>15</v>
      </c>
      <c r="B20" s="447" t="s">
        <v>410</v>
      </c>
      <c r="C20" s="210"/>
      <c r="D20" s="1409"/>
      <c r="E20" s="459"/>
      <c r="F20" s="460"/>
      <c r="G20" s="460"/>
      <c r="H20" s="460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2"/>
    </row>
    <row r="21" spans="1:21" s="199" customFormat="1" ht="78.75" customHeight="1" x14ac:dyDescent="0.5">
      <c r="A21" s="172"/>
      <c r="B21" s="1404" t="s">
        <v>2265</v>
      </c>
      <c r="C21" s="1308" t="s">
        <v>2266</v>
      </c>
      <c r="D21" s="242" t="s">
        <v>2268</v>
      </c>
      <c r="E21" s="1405" t="s">
        <v>2267</v>
      </c>
      <c r="F21" s="464"/>
      <c r="G21" s="464"/>
      <c r="H21" s="464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793" t="s">
        <v>1374</v>
      </c>
    </row>
    <row r="22" spans="1:21" s="199" customFormat="1" ht="14.25" customHeight="1" x14ac:dyDescent="0.5">
      <c r="A22" s="703"/>
      <c r="B22" s="880"/>
      <c r="C22" s="705"/>
      <c r="D22" s="1410"/>
      <c r="E22" s="706"/>
      <c r="F22" s="1402"/>
      <c r="G22" s="1402"/>
      <c r="H22" s="1402"/>
      <c r="I22" s="1403"/>
      <c r="J22" s="1403"/>
      <c r="K22" s="1403"/>
      <c r="L22" s="1403"/>
      <c r="M22" s="1403"/>
      <c r="N22" s="1403"/>
      <c r="O22" s="1403"/>
      <c r="P22" s="1403"/>
      <c r="Q22" s="1403"/>
      <c r="R22" s="1403"/>
      <c r="S22" s="1403"/>
      <c r="T22" s="1403"/>
      <c r="U22" s="707"/>
    </row>
    <row r="23" spans="1:21" s="199" customFormat="1" ht="120" customHeight="1" x14ac:dyDescent="0.5">
      <c r="A23" s="172">
        <v>16</v>
      </c>
      <c r="B23" s="457" t="s">
        <v>411</v>
      </c>
      <c r="C23" s="205"/>
      <c r="D23" s="1411"/>
      <c r="E23" s="463"/>
      <c r="F23" s="464"/>
      <c r="G23" s="464"/>
      <c r="H23" s="464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399"/>
    </row>
    <row r="24" spans="1:21" s="199" customFormat="1" ht="65.25" x14ac:dyDescent="0.5">
      <c r="A24" s="172"/>
      <c r="B24" s="1407" t="s">
        <v>2269</v>
      </c>
      <c r="C24" s="197" t="s">
        <v>2270</v>
      </c>
      <c r="D24" s="242" t="s">
        <v>2271</v>
      </c>
      <c r="E24" s="1405" t="s">
        <v>2272</v>
      </c>
      <c r="F24" s="464"/>
      <c r="G24" s="464"/>
      <c r="H24" s="464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793" t="s">
        <v>1374</v>
      </c>
    </row>
    <row r="25" spans="1:21" s="199" customFormat="1" x14ac:dyDescent="0.5">
      <c r="A25" s="703"/>
      <c r="B25" s="1406"/>
      <c r="C25" s="705"/>
      <c r="D25" s="1410"/>
      <c r="E25" s="706"/>
      <c r="F25" s="1402"/>
      <c r="G25" s="1402"/>
      <c r="H25" s="1402"/>
      <c r="I25" s="1403"/>
      <c r="J25" s="1403"/>
      <c r="K25" s="1403"/>
      <c r="L25" s="1403"/>
      <c r="M25" s="1403"/>
      <c r="N25" s="1403"/>
      <c r="O25" s="1403"/>
      <c r="P25" s="1403"/>
      <c r="Q25" s="1403"/>
      <c r="R25" s="1403"/>
      <c r="S25" s="1403"/>
      <c r="T25" s="1403"/>
      <c r="U25" s="707"/>
    </row>
    <row r="26" spans="1:21" s="199" customFormat="1" ht="96" x14ac:dyDescent="0.5">
      <c r="A26" s="172">
        <v>17</v>
      </c>
      <c r="B26" s="458" t="s">
        <v>264</v>
      </c>
      <c r="C26" s="205"/>
      <c r="D26" s="1411"/>
      <c r="E26" s="1415"/>
      <c r="F26" s="1416"/>
      <c r="G26" s="1416"/>
      <c r="H26" s="1416"/>
      <c r="I26" s="1417"/>
      <c r="J26" s="1417"/>
      <c r="K26" s="1417"/>
      <c r="L26" s="1417"/>
      <c r="M26" s="1417"/>
      <c r="N26" s="1417"/>
      <c r="O26" s="1417"/>
      <c r="P26" s="1417"/>
      <c r="Q26" s="1417"/>
      <c r="R26" s="1417"/>
      <c r="S26" s="1417"/>
      <c r="T26" s="1417"/>
      <c r="U26" s="399"/>
    </row>
    <row r="27" spans="1:21" s="199" customFormat="1" x14ac:dyDescent="0.5">
      <c r="A27" s="172"/>
      <c r="B27" s="708" t="s">
        <v>822</v>
      </c>
      <c r="C27" s="634" t="s">
        <v>823</v>
      </c>
      <c r="D27" s="709" t="s">
        <v>824</v>
      </c>
      <c r="E27" s="663"/>
      <c r="F27" s="663"/>
      <c r="G27" s="722"/>
      <c r="H27" s="722"/>
      <c r="I27" s="722"/>
      <c r="J27" s="722"/>
      <c r="K27" s="722"/>
      <c r="L27" s="722"/>
      <c r="M27" s="722"/>
      <c r="N27" s="663"/>
      <c r="O27" s="722"/>
      <c r="P27" s="722"/>
      <c r="Q27" s="722"/>
      <c r="R27" s="722"/>
      <c r="S27" s="722"/>
      <c r="T27" s="722"/>
      <c r="U27" s="1434" t="s">
        <v>848</v>
      </c>
    </row>
    <row r="28" spans="1:21" s="199" customFormat="1" x14ac:dyDescent="0.5">
      <c r="A28" s="172"/>
      <c r="B28" s="708" t="s">
        <v>825</v>
      </c>
      <c r="C28" s="634"/>
      <c r="D28" s="709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10"/>
    </row>
    <row r="29" spans="1:21" s="199" customFormat="1" x14ac:dyDescent="0.5">
      <c r="A29" s="172"/>
      <c r="B29" s="610" t="s">
        <v>826</v>
      </c>
      <c r="C29" s="650"/>
      <c r="D29" s="711"/>
      <c r="E29" s="722"/>
      <c r="F29" s="722"/>
      <c r="G29" s="722"/>
      <c r="H29" s="722"/>
      <c r="I29" s="722"/>
      <c r="J29" s="722"/>
      <c r="K29" s="722"/>
      <c r="L29" s="722"/>
      <c r="M29" s="722"/>
      <c r="N29" s="722"/>
      <c r="O29" s="722"/>
      <c r="P29" s="722"/>
      <c r="Q29" s="722"/>
      <c r="R29" s="722"/>
      <c r="S29" s="722"/>
      <c r="T29" s="722"/>
      <c r="U29" s="710"/>
    </row>
    <row r="30" spans="1:21" s="199" customFormat="1" x14ac:dyDescent="0.5">
      <c r="A30" s="172"/>
      <c r="B30" s="712" t="s">
        <v>827</v>
      </c>
      <c r="C30" s="708" t="s">
        <v>828</v>
      </c>
      <c r="D30" s="713">
        <v>23712</v>
      </c>
      <c r="E30" s="665">
        <f>F30+G30+H30</f>
        <v>17610</v>
      </c>
      <c r="F30" s="665">
        <v>17610</v>
      </c>
      <c r="G30" s="665"/>
      <c r="H30" s="665"/>
      <c r="I30" s="665"/>
      <c r="J30" s="665"/>
      <c r="K30" s="665">
        <v>17610</v>
      </c>
      <c r="L30" s="665"/>
      <c r="M30" s="665"/>
      <c r="N30" s="665"/>
      <c r="O30" s="665"/>
      <c r="P30" s="665"/>
      <c r="Q30" s="665"/>
      <c r="R30" s="665"/>
      <c r="S30" s="665"/>
      <c r="T30" s="665"/>
      <c r="U30" s="715"/>
    </row>
    <row r="31" spans="1:21" s="199" customFormat="1" x14ac:dyDescent="0.5">
      <c r="A31" s="172"/>
      <c r="B31" s="716" t="s">
        <v>829</v>
      </c>
      <c r="C31" s="708" t="s">
        <v>830</v>
      </c>
      <c r="D31" s="709"/>
      <c r="E31" s="665"/>
      <c r="F31" s="665"/>
      <c r="G31" s="665"/>
      <c r="H31" s="665"/>
      <c r="I31" s="665"/>
      <c r="J31" s="665"/>
      <c r="K31" s="665"/>
      <c r="L31" s="665"/>
      <c r="M31" s="665"/>
      <c r="N31" s="665"/>
      <c r="O31" s="665"/>
      <c r="P31" s="665"/>
      <c r="Q31" s="665"/>
      <c r="R31" s="665"/>
      <c r="S31" s="665"/>
      <c r="T31" s="665"/>
      <c r="U31" s="715"/>
    </row>
    <row r="32" spans="1:21" s="199" customFormat="1" x14ac:dyDescent="0.5">
      <c r="A32" s="172"/>
      <c r="B32" s="716" t="s">
        <v>831</v>
      </c>
      <c r="C32" s="708" t="s">
        <v>832</v>
      </c>
      <c r="D32" s="709"/>
      <c r="E32" s="665"/>
      <c r="F32" s="665"/>
      <c r="G32" s="665"/>
      <c r="H32" s="665"/>
      <c r="I32" s="665"/>
      <c r="J32" s="665"/>
      <c r="K32" s="665"/>
      <c r="L32" s="665"/>
      <c r="M32" s="665"/>
      <c r="N32" s="665"/>
      <c r="O32" s="665"/>
      <c r="P32" s="665"/>
      <c r="Q32" s="665"/>
      <c r="R32" s="665"/>
      <c r="S32" s="665"/>
      <c r="T32" s="665"/>
      <c r="U32" s="715"/>
    </row>
    <row r="33" spans="1:21" s="199" customFormat="1" x14ac:dyDescent="0.5">
      <c r="A33" s="172"/>
      <c r="B33" s="716" t="s">
        <v>833</v>
      </c>
      <c r="C33" s="708" t="s">
        <v>834</v>
      </c>
      <c r="D33" s="709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665"/>
      <c r="U33" s="715"/>
    </row>
    <row r="34" spans="1:21" s="199" customFormat="1" x14ac:dyDescent="0.5">
      <c r="A34" s="172"/>
      <c r="B34" s="716" t="s">
        <v>835</v>
      </c>
      <c r="C34" s="717" t="s">
        <v>836</v>
      </c>
      <c r="D34" s="709"/>
      <c r="E34" s="665"/>
      <c r="F34" s="665"/>
      <c r="G34" s="665"/>
      <c r="H34" s="665"/>
      <c r="I34" s="665"/>
      <c r="J34" s="665"/>
      <c r="K34" s="665"/>
      <c r="L34" s="665"/>
      <c r="M34" s="665"/>
      <c r="N34" s="665"/>
      <c r="O34" s="665"/>
      <c r="P34" s="665"/>
      <c r="Q34" s="665"/>
      <c r="R34" s="665"/>
      <c r="S34" s="665"/>
      <c r="T34" s="665"/>
      <c r="U34" s="715"/>
    </row>
    <row r="35" spans="1:21" s="199" customFormat="1" x14ac:dyDescent="0.5">
      <c r="A35" s="172"/>
      <c r="B35" s="716" t="s">
        <v>837</v>
      </c>
      <c r="C35" s="717"/>
      <c r="D35" s="709"/>
      <c r="E35" s="665"/>
      <c r="F35" s="665"/>
      <c r="G35" s="665"/>
      <c r="H35" s="665"/>
      <c r="I35" s="665"/>
      <c r="J35" s="665"/>
      <c r="K35" s="665"/>
      <c r="L35" s="665"/>
      <c r="M35" s="665"/>
      <c r="N35" s="665"/>
      <c r="O35" s="665"/>
      <c r="P35" s="665"/>
      <c r="Q35" s="665"/>
      <c r="R35" s="665"/>
      <c r="S35" s="665"/>
      <c r="T35" s="665"/>
      <c r="U35" s="715"/>
    </row>
    <row r="36" spans="1:21" s="199" customFormat="1" x14ac:dyDescent="0.5">
      <c r="A36" s="172"/>
      <c r="B36" s="716" t="s">
        <v>838</v>
      </c>
      <c r="C36" s="717"/>
      <c r="D36" s="709"/>
      <c r="E36" s="665"/>
      <c r="F36" s="665"/>
      <c r="G36" s="665"/>
      <c r="H36" s="665"/>
      <c r="I36" s="665"/>
      <c r="J36" s="665"/>
      <c r="K36" s="665"/>
      <c r="L36" s="665"/>
      <c r="M36" s="665"/>
      <c r="N36" s="665"/>
      <c r="O36" s="665"/>
      <c r="P36" s="665"/>
      <c r="Q36" s="665"/>
      <c r="R36" s="665"/>
      <c r="S36" s="665"/>
      <c r="T36" s="665"/>
      <c r="U36" s="715"/>
    </row>
    <row r="37" spans="1:21" s="199" customFormat="1" x14ac:dyDescent="0.5">
      <c r="A37" s="172"/>
      <c r="B37" s="716" t="s">
        <v>839</v>
      </c>
      <c r="C37" s="274" t="s">
        <v>828</v>
      </c>
      <c r="D37" s="718" t="s">
        <v>840</v>
      </c>
      <c r="E37" s="665">
        <f t="shared" ref="E37:E42" si="0">F37+G37+H37</f>
        <v>0</v>
      </c>
      <c r="F37" s="661">
        <v>0</v>
      </c>
      <c r="G37" s="661"/>
      <c r="H37" s="661"/>
      <c r="I37" s="661"/>
      <c r="J37" s="661"/>
      <c r="K37" s="661"/>
      <c r="L37" s="661"/>
      <c r="M37" s="661"/>
      <c r="N37" s="661"/>
      <c r="O37" s="661"/>
      <c r="P37" s="661"/>
      <c r="Q37" s="661">
        <v>0</v>
      </c>
      <c r="R37" s="661"/>
      <c r="S37" s="661"/>
      <c r="T37" s="661"/>
      <c r="U37" s="719"/>
    </row>
    <row r="38" spans="1:21" s="199" customFormat="1" x14ac:dyDescent="0.5">
      <c r="A38" s="172"/>
      <c r="B38" s="716" t="s">
        <v>841</v>
      </c>
      <c r="C38" s="274" t="s">
        <v>842</v>
      </c>
      <c r="D38" s="718"/>
      <c r="E38" s="665"/>
      <c r="F38" s="661"/>
      <c r="G38" s="661"/>
      <c r="H38" s="661"/>
      <c r="I38" s="661"/>
      <c r="J38" s="661"/>
      <c r="K38" s="661"/>
      <c r="L38" s="661"/>
      <c r="M38" s="661"/>
      <c r="N38" s="661"/>
      <c r="O38" s="661"/>
      <c r="P38" s="661"/>
      <c r="Q38" s="661"/>
      <c r="R38" s="661"/>
      <c r="S38" s="661"/>
      <c r="T38" s="661"/>
      <c r="U38" s="719"/>
    </row>
    <row r="39" spans="1:21" s="199" customFormat="1" x14ac:dyDescent="0.5">
      <c r="A39" s="172"/>
      <c r="B39" s="716"/>
      <c r="C39" s="274" t="s">
        <v>843</v>
      </c>
      <c r="D39" s="718"/>
      <c r="E39" s="665"/>
      <c r="F39" s="661"/>
      <c r="G39" s="661"/>
      <c r="H39" s="661"/>
      <c r="I39" s="661"/>
      <c r="J39" s="661"/>
      <c r="K39" s="661"/>
      <c r="L39" s="661"/>
      <c r="M39" s="661"/>
      <c r="N39" s="661"/>
      <c r="O39" s="661"/>
      <c r="P39" s="661"/>
      <c r="Q39" s="661"/>
      <c r="R39" s="661"/>
      <c r="S39" s="661"/>
      <c r="T39" s="661"/>
      <c r="U39" s="719"/>
    </row>
    <row r="40" spans="1:21" s="199" customFormat="1" ht="23.25" customHeight="1" x14ac:dyDescent="0.5">
      <c r="A40" s="172"/>
      <c r="B40" s="716"/>
      <c r="C40" s="274" t="s">
        <v>844</v>
      </c>
      <c r="D40" s="718"/>
      <c r="E40" s="665"/>
      <c r="F40" s="661"/>
      <c r="G40" s="661"/>
      <c r="H40" s="661"/>
      <c r="I40" s="661"/>
      <c r="J40" s="661"/>
      <c r="K40" s="661"/>
      <c r="L40" s="661"/>
      <c r="M40" s="661"/>
      <c r="N40" s="661"/>
      <c r="O40" s="661"/>
      <c r="P40" s="661"/>
      <c r="Q40" s="661"/>
      <c r="R40" s="661"/>
      <c r="S40" s="661"/>
      <c r="T40" s="661"/>
      <c r="U40" s="719"/>
    </row>
    <row r="41" spans="1:21" s="199" customFormat="1" x14ac:dyDescent="0.5">
      <c r="A41" s="172"/>
      <c r="B41" s="716"/>
      <c r="C41" s="720" t="s">
        <v>845</v>
      </c>
      <c r="D41" s="718"/>
      <c r="E41" s="665"/>
      <c r="F41" s="661"/>
      <c r="G41" s="661"/>
      <c r="H41" s="661"/>
      <c r="I41" s="661"/>
      <c r="J41" s="661"/>
      <c r="K41" s="661"/>
      <c r="L41" s="661"/>
      <c r="M41" s="661"/>
      <c r="N41" s="661"/>
      <c r="O41" s="661"/>
      <c r="P41" s="661"/>
      <c r="Q41" s="661"/>
      <c r="R41" s="661"/>
      <c r="S41" s="661"/>
      <c r="T41" s="661"/>
      <c r="U41" s="719"/>
    </row>
    <row r="42" spans="1:21" s="199" customFormat="1" x14ac:dyDescent="0.5">
      <c r="A42" s="172"/>
      <c r="B42" s="716" t="s">
        <v>2322</v>
      </c>
      <c r="C42" s="274" t="s">
        <v>846</v>
      </c>
      <c r="D42" s="718" t="s">
        <v>847</v>
      </c>
      <c r="E42" s="665">
        <f t="shared" si="0"/>
        <v>0</v>
      </c>
      <c r="F42" s="661">
        <v>0</v>
      </c>
      <c r="G42" s="661"/>
      <c r="H42" s="723"/>
      <c r="I42" s="723"/>
      <c r="J42" s="723"/>
      <c r="K42" s="723"/>
      <c r="L42" s="723"/>
      <c r="M42" s="723"/>
      <c r="N42" s="723"/>
      <c r="O42" s="723"/>
      <c r="P42" s="723"/>
      <c r="Q42" s="661">
        <v>0</v>
      </c>
      <c r="R42" s="723"/>
      <c r="S42" s="723"/>
      <c r="T42" s="723"/>
      <c r="U42" s="719"/>
    </row>
    <row r="43" spans="1:21" s="199" customFormat="1" x14ac:dyDescent="0.5">
      <c r="A43" s="172"/>
      <c r="B43" s="716" t="s">
        <v>2323</v>
      </c>
      <c r="C43" s="720"/>
      <c r="D43" s="718"/>
      <c r="E43" s="661"/>
      <c r="F43" s="661"/>
      <c r="G43" s="661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19"/>
    </row>
    <row r="44" spans="1:21" s="199" customFormat="1" x14ac:dyDescent="0.5">
      <c r="A44" s="172"/>
      <c r="B44" s="716" t="s">
        <v>2324</v>
      </c>
      <c r="C44" s="720"/>
      <c r="D44" s="718"/>
      <c r="E44" s="661"/>
      <c r="F44" s="661"/>
      <c r="G44" s="661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19"/>
    </row>
    <row r="45" spans="1:21" s="199" customFormat="1" ht="24" customHeight="1" x14ac:dyDescent="0.5">
      <c r="A45" s="703"/>
      <c r="B45" s="721"/>
      <c r="C45" s="705"/>
      <c r="D45" s="1410"/>
      <c r="E45" s="981">
        <f t="shared" ref="E45:T45" si="1">SUM(E30:E44)</f>
        <v>17610</v>
      </c>
      <c r="F45" s="981">
        <f t="shared" si="1"/>
        <v>17610</v>
      </c>
      <c r="G45" s="981">
        <f t="shared" si="1"/>
        <v>0</v>
      </c>
      <c r="H45" s="981">
        <f t="shared" si="1"/>
        <v>0</v>
      </c>
      <c r="I45" s="981">
        <f t="shared" si="1"/>
        <v>0</v>
      </c>
      <c r="J45" s="981">
        <f t="shared" si="1"/>
        <v>0</v>
      </c>
      <c r="K45" s="981">
        <f t="shared" si="1"/>
        <v>17610</v>
      </c>
      <c r="L45" s="981">
        <f t="shared" si="1"/>
        <v>0</v>
      </c>
      <c r="M45" s="981">
        <f t="shared" si="1"/>
        <v>0</v>
      </c>
      <c r="N45" s="981">
        <f t="shared" si="1"/>
        <v>0</v>
      </c>
      <c r="O45" s="981">
        <f t="shared" si="1"/>
        <v>0</v>
      </c>
      <c r="P45" s="981">
        <f t="shared" si="1"/>
        <v>0</v>
      </c>
      <c r="Q45" s="981">
        <f t="shared" si="1"/>
        <v>0</v>
      </c>
      <c r="R45" s="981">
        <f t="shared" si="1"/>
        <v>0</v>
      </c>
      <c r="S45" s="981">
        <f t="shared" si="1"/>
        <v>0</v>
      </c>
      <c r="T45" s="981">
        <f t="shared" si="1"/>
        <v>0</v>
      </c>
      <c r="U45" s="707"/>
    </row>
    <row r="46" spans="1:21" s="199" customFormat="1" ht="96" x14ac:dyDescent="0.5">
      <c r="A46" s="172">
        <v>18</v>
      </c>
      <c r="B46" s="458" t="s">
        <v>316</v>
      </c>
      <c r="C46" s="205"/>
      <c r="D46" s="1411"/>
      <c r="E46" s="1415"/>
      <c r="F46" s="1416"/>
      <c r="G46" s="1416"/>
      <c r="H46" s="1416"/>
      <c r="I46" s="1417"/>
      <c r="J46" s="1417"/>
      <c r="K46" s="1417"/>
      <c r="L46" s="1417"/>
      <c r="M46" s="1417"/>
      <c r="N46" s="1417"/>
      <c r="O46" s="1417"/>
      <c r="P46" s="1417"/>
      <c r="Q46" s="1417"/>
      <c r="R46" s="1417"/>
      <c r="S46" s="1417"/>
      <c r="T46" s="1417"/>
      <c r="U46" s="399"/>
    </row>
    <row r="47" spans="1:21" s="199" customFormat="1" x14ac:dyDescent="0.5">
      <c r="A47" s="172"/>
      <c r="B47" s="934" t="s">
        <v>849</v>
      </c>
      <c r="C47" s="734" t="s">
        <v>850</v>
      </c>
      <c r="D47" s="724" t="s">
        <v>851</v>
      </c>
      <c r="E47" s="661">
        <v>62600</v>
      </c>
      <c r="F47" s="661">
        <v>62600</v>
      </c>
      <c r="G47" s="661"/>
      <c r="H47" s="661"/>
      <c r="I47" s="661"/>
      <c r="J47" s="661"/>
      <c r="K47" s="661"/>
      <c r="L47" s="661"/>
      <c r="M47" s="661">
        <v>31300</v>
      </c>
      <c r="N47" s="661"/>
      <c r="O47" s="661"/>
      <c r="P47" s="661"/>
      <c r="Q47" s="661">
        <v>31300</v>
      </c>
      <c r="R47" s="661"/>
      <c r="S47" s="661"/>
      <c r="T47" s="661"/>
      <c r="U47" s="1434" t="s">
        <v>848</v>
      </c>
    </row>
    <row r="48" spans="1:21" s="199" customFormat="1" x14ac:dyDescent="0.5">
      <c r="A48" s="172"/>
      <c r="B48" s="934" t="s">
        <v>852</v>
      </c>
      <c r="C48" s="274"/>
      <c r="D48" s="724"/>
      <c r="E48" s="661"/>
      <c r="F48" s="661"/>
      <c r="G48" s="661"/>
      <c r="H48" s="661"/>
      <c r="I48" s="661"/>
      <c r="J48" s="661"/>
      <c r="K48" s="661"/>
      <c r="L48" s="661"/>
      <c r="M48" s="661"/>
      <c r="N48" s="661"/>
      <c r="O48" s="661"/>
      <c r="P48" s="661"/>
      <c r="Q48" s="661"/>
      <c r="R48" s="661"/>
      <c r="S48" s="661"/>
      <c r="T48" s="661"/>
      <c r="U48" s="202"/>
    </row>
    <row r="49" spans="1:21" s="199" customFormat="1" x14ac:dyDescent="0.5">
      <c r="A49" s="172"/>
      <c r="B49" s="934" t="s">
        <v>853</v>
      </c>
      <c r="C49" s="274"/>
      <c r="D49" s="724"/>
      <c r="E49" s="661"/>
      <c r="F49" s="661"/>
      <c r="G49" s="661"/>
      <c r="H49" s="661"/>
      <c r="I49" s="661"/>
      <c r="J49" s="661"/>
      <c r="K49" s="661"/>
      <c r="L49" s="661"/>
      <c r="M49" s="661"/>
      <c r="N49" s="661"/>
      <c r="O49" s="661"/>
      <c r="P49" s="661"/>
      <c r="Q49" s="661"/>
      <c r="R49" s="661"/>
      <c r="S49" s="661"/>
      <c r="T49" s="661"/>
      <c r="U49" s="202"/>
    </row>
    <row r="50" spans="1:21" s="199" customFormat="1" x14ac:dyDescent="0.5">
      <c r="A50" s="172"/>
      <c r="B50" s="731" t="s">
        <v>854</v>
      </c>
      <c r="C50" s="197" t="s">
        <v>855</v>
      </c>
      <c r="D50" s="725" t="s">
        <v>856</v>
      </c>
      <c r="E50" s="207">
        <v>3600</v>
      </c>
      <c r="F50" s="207">
        <v>3600</v>
      </c>
      <c r="G50" s="691"/>
      <c r="H50" s="691"/>
      <c r="I50" s="207"/>
      <c r="J50" s="207"/>
      <c r="K50" s="207">
        <v>0</v>
      </c>
      <c r="L50" s="207"/>
      <c r="M50" s="207">
        <v>0</v>
      </c>
      <c r="N50" s="207"/>
      <c r="O50" s="207"/>
      <c r="P50" s="207">
        <v>0</v>
      </c>
      <c r="Q50" s="207"/>
      <c r="R50" s="207">
        <v>3600</v>
      </c>
      <c r="S50" s="207"/>
      <c r="T50" s="207"/>
      <c r="U50" s="1434" t="s">
        <v>848</v>
      </c>
    </row>
    <row r="51" spans="1:21" s="199" customFormat="1" x14ac:dyDescent="0.5">
      <c r="A51" s="172"/>
      <c r="B51" s="609" t="s">
        <v>857</v>
      </c>
      <c r="C51" s="197" t="s">
        <v>858</v>
      </c>
      <c r="D51" s="718" t="s">
        <v>859</v>
      </c>
      <c r="E51" s="691"/>
      <c r="F51" s="691"/>
      <c r="G51" s="691"/>
      <c r="H51" s="691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197"/>
    </row>
    <row r="52" spans="1:21" s="199" customFormat="1" x14ac:dyDescent="0.5">
      <c r="A52" s="172"/>
      <c r="B52" s="732" t="s">
        <v>860</v>
      </c>
      <c r="C52" s="197" t="s">
        <v>861</v>
      </c>
      <c r="D52" s="718"/>
      <c r="E52" s="691"/>
      <c r="F52" s="691"/>
      <c r="G52" s="691"/>
      <c r="H52" s="691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197"/>
    </row>
    <row r="53" spans="1:21" s="199" customFormat="1" x14ac:dyDescent="0.5">
      <c r="A53" s="172"/>
      <c r="B53" s="732" t="s">
        <v>862</v>
      </c>
      <c r="C53" s="726" t="s">
        <v>863</v>
      </c>
      <c r="D53" s="718"/>
      <c r="E53" s="691"/>
      <c r="F53" s="691"/>
      <c r="G53" s="691"/>
      <c r="H53" s="691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197"/>
    </row>
    <row r="54" spans="1:21" s="199" customFormat="1" x14ac:dyDescent="0.5">
      <c r="A54" s="172"/>
      <c r="B54" s="732" t="s">
        <v>864</v>
      </c>
      <c r="C54" s="726"/>
      <c r="D54" s="718"/>
      <c r="E54" s="691"/>
      <c r="F54" s="691"/>
      <c r="G54" s="691"/>
      <c r="H54" s="691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197"/>
    </row>
    <row r="55" spans="1:21" s="199" customFormat="1" x14ac:dyDescent="0.5">
      <c r="A55" s="172"/>
      <c r="B55" s="732" t="s">
        <v>865</v>
      </c>
      <c r="C55" s="197" t="s">
        <v>855</v>
      </c>
      <c r="D55" s="727" t="s">
        <v>866</v>
      </c>
      <c r="E55" s="207">
        <v>0</v>
      </c>
      <c r="F55" s="207">
        <v>0</v>
      </c>
      <c r="G55" s="691"/>
      <c r="H55" s="691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>
        <v>0</v>
      </c>
      <c r="U55" s="197"/>
    </row>
    <row r="56" spans="1:21" s="199" customFormat="1" x14ac:dyDescent="0.5">
      <c r="A56" s="172"/>
      <c r="B56" s="934" t="s">
        <v>867</v>
      </c>
      <c r="C56" s="274" t="s">
        <v>868</v>
      </c>
      <c r="D56" s="728"/>
      <c r="E56" s="730"/>
      <c r="F56" s="730"/>
      <c r="G56" s="661"/>
      <c r="H56" s="661"/>
      <c r="I56" s="661"/>
      <c r="J56" s="661"/>
      <c r="K56" s="661"/>
      <c r="L56" s="661"/>
      <c r="M56" s="661"/>
      <c r="N56" s="661"/>
      <c r="O56" s="661"/>
      <c r="P56" s="661"/>
      <c r="Q56" s="661"/>
      <c r="R56" s="661"/>
      <c r="S56" s="661"/>
      <c r="T56" s="661"/>
      <c r="U56" s="202"/>
    </row>
    <row r="57" spans="1:21" s="199" customFormat="1" x14ac:dyDescent="0.5">
      <c r="A57" s="172"/>
      <c r="B57" s="733" t="s">
        <v>869</v>
      </c>
      <c r="C57" s="274" t="s">
        <v>861</v>
      </c>
      <c r="D57" s="1412"/>
      <c r="E57" s="730"/>
      <c r="F57" s="730"/>
      <c r="G57" s="661"/>
      <c r="H57" s="661"/>
      <c r="I57" s="661"/>
      <c r="J57" s="661"/>
      <c r="K57" s="661"/>
      <c r="L57" s="661"/>
      <c r="M57" s="661"/>
      <c r="N57" s="661"/>
      <c r="O57" s="661"/>
      <c r="P57" s="661"/>
      <c r="Q57" s="661"/>
      <c r="R57" s="661"/>
      <c r="S57" s="661"/>
      <c r="T57" s="661"/>
      <c r="U57" s="202"/>
    </row>
    <row r="58" spans="1:21" s="199" customFormat="1" x14ac:dyDescent="0.5">
      <c r="A58" s="172"/>
      <c r="B58" s="729"/>
      <c r="C58" s="726" t="s">
        <v>863</v>
      </c>
      <c r="D58" s="1412"/>
      <c r="E58" s="730"/>
      <c r="F58" s="730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202"/>
    </row>
    <row r="59" spans="1:21" s="199" customFormat="1" ht="21.75" customHeight="1" x14ac:dyDescent="0.5">
      <c r="A59" s="703"/>
      <c r="B59" s="704"/>
      <c r="C59" s="705"/>
      <c r="D59" s="1410"/>
      <c r="E59" s="981">
        <f t="shared" ref="E59:T59" si="2">SUM(E47:E58)</f>
        <v>66200</v>
      </c>
      <c r="F59" s="981">
        <f t="shared" si="2"/>
        <v>66200</v>
      </c>
      <c r="G59" s="981">
        <f t="shared" si="2"/>
        <v>0</v>
      </c>
      <c r="H59" s="981">
        <f t="shared" si="2"/>
        <v>0</v>
      </c>
      <c r="I59" s="981">
        <f t="shared" si="2"/>
        <v>0</v>
      </c>
      <c r="J59" s="981">
        <f t="shared" si="2"/>
        <v>0</v>
      </c>
      <c r="K59" s="981">
        <f t="shared" si="2"/>
        <v>0</v>
      </c>
      <c r="L59" s="981">
        <f t="shared" si="2"/>
        <v>0</v>
      </c>
      <c r="M59" s="981">
        <f t="shared" si="2"/>
        <v>31300</v>
      </c>
      <c r="N59" s="981">
        <f t="shared" si="2"/>
        <v>0</v>
      </c>
      <c r="O59" s="981">
        <f t="shared" si="2"/>
        <v>0</v>
      </c>
      <c r="P59" s="981">
        <f t="shared" si="2"/>
        <v>0</v>
      </c>
      <c r="Q59" s="981">
        <f t="shared" si="2"/>
        <v>31300</v>
      </c>
      <c r="R59" s="981">
        <f t="shared" si="2"/>
        <v>3600</v>
      </c>
      <c r="S59" s="981">
        <f t="shared" si="2"/>
        <v>0</v>
      </c>
      <c r="T59" s="981">
        <f t="shared" si="2"/>
        <v>0</v>
      </c>
      <c r="U59" s="707"/>
    </row>
    <row r="60" spans="1:21" s="199" customFormat="1" ht="72" x14ac:dyDescent="0.5">
      <c r="A60" s="172">
        <v>19</v>
      </c>
      <c r="B60" s="466" t="s">
        <v>412</v>
      </c>
      <c r="C60" s="205"/>
      <c r="D60" s="1411"/>
      <c r="E60" s="1415"/>
      <c r="F60" s="1416"/>
      <c r="G60" s="1416"/>
      <c r="H60" s="1416"/>
      <c r="I60" s="1417"/>
      <c r="J60" s="1417"/>
      <c r="K60" s="1417"/>
      <c r="L60" s="1417"/>
      <c r="M60" s="1417"/>
      <c r="N60" s="1417"/>
      <c r="O60" s="1417"/>
      <c r="P60" s="1417"/>
      <c r="Q60" s="1417"/>
      <c r="R60" s="1417"/>
      <c r="S60" s="1417"/>
      <c r="T60" s="1417"/>
      <c r="U60" s="793" t="s">
        <v>1203</v>
      </c>
    </row>
    <row r="61" spans="1:21" s="199" customFormat="1" ht="43.5" x14ac:dyDescent="0.5">
      <c r="A61" s="172"/>
      <c r="B61" s="974" t="s">
        <v>1307</v>
      </c>
      <c r="C61" s="841" t="s">
        <v>1308</v>
      </c>
      <c r="D61" s="1413">
        <v>23377</v>
      </c>
      <c r="E61" s="1418">
        <f>F61+G61+H61</f>
        <v>5000</v>
      </c>
      <c r="F61" s="1418">
        <f>I61+J61+K61+L61+M61+N61+O61+P61+Q61+R61+S61+T61</f>
        <v>5000</v>
      </c>
      <c r="G61" s="1419"/>
      <c r="H61" s="1419"/>
      <c r="I61" s="1420"/>
      <c r="J61" s="1420"/>
      <c r="K61" s="1421"/>
      <c r="L61" s="1420">
        <v>5000</v>
      </c>
      <c r="M61" s="1420"/>
      <c r="N61" s="1420"/>
      <c r="O61" s="1420"/>
      <c r="P61" s="1420"/>
      <c r="Q61" s="1420"/>
      <c r="R61" s="1420"/>
      <c r="S61" s="1420"/>
      <c r="T61" s="1420"/>
      <c r="U61" s="793"/>
    </row>
    <row r="62" spans="1:21" s="199" customFormat="1" ht="43.5" x14ac:dyDescent="0.5">
      <c r="A62" s="172"/>
      <c r="B62" s="974" t="s">
        <v>1309</v>
      </c>
      <c r="C62" s="1704" t="s">
        <v>1310</v>
      </c>
      <c r="D62" s="1414" t="s">
        <v>1311</v>
      </c>
      <c r="E62" s="1418">
        <f t="shared" ref="E62:E64" si="3">F62+G62+H62</f>
        <v>4800</v>
      </c>
      <c r="F62" s="1418">
        <f t="shared" ref="F62:F64" si="4">I62+J62+K62+L62+M62+N62+O62+P62+Q62+R62+S62+T62</f>
        <v>4800</v>
      </c>
      <c r="G62" s="1419"/>
      <c r="H62" s="1419"/>
      <c r="I62" s="1420"/>
      <c r="J62" s="1420"/>
      <c r="K62" s="1420">
        <v>4800</v>
      </c>
      <c r="L62" s="1420"/>
      <c r="M62" s="1420"/>
      <c r="N62" s="1420"/>
      <c r="O62" s="1420"/>
      <c r="P62" s="1420"/>
      <c r="Q62" s="1420"/>
      <c r="R62" s="1420"/>
      <c r="S62" s="1420"/>
      <c r="T62" s="1420"/>
      <c r="U62" s="793"/>
    </row>
    <row r="63" spans="1:21" s="199" customFormat="1" ht="87" x14ac:dyDescent="0.5">
      <c r="A63" s="172"/>
      <c r="B63" s="974" t="s">
        <v>1312</v>
      </c>
      <c r="C63" s="841" t="s">
        <v>1313</v>
      </c>
      <c r="D63" s="1414" t="s">
        <v>1314</v>
      </c>
      <c r="E63" s="1418">
        <f t="shared" si="3"/>
        <v>20000</v>
      </c>
      <c r="F63" s="1418">
        <f t="shared" si="4"/>
        <v>20000</v>
      </c>
      <c r="G63" s="1419"/>
      <c r="H63" s="1419"/>
      <c r="I63" s="1420"/>
      <c r="J63" s="1420"/>
      <c r="K63" s="1420"/>
      <c r="L63" s="1420"/>
      <c r="M63" s="1420"/>
      <c r="N63" s="1420"/>
      <c r="O63" s="1420">
        <v>20000</v>
      </c>
      <c r="P63" s="1420"/>
      <c r="Q63" s="1420"/>
      <c r="R63" s="1420"/>
      <c r="S63" s="1420"/>
      <c r="T63" s="1420"/>
      <c r="U63" s="793"/>
    </row>
    <row r="64" spans="1:21" s="199" customFormat="1" ht="112.5" x14ac:dyDescent="0.5">
      <c r="A64" s="172"/>
      <c r="B64" s="975" t="s">
        <v>1315</v>
      </c>
      <c r="C64" s="972" t="s">
        <v>1316</v>
      </c>
      <c r="D64" s="976" t="s">
        <v>1317</v>
      </c>
      <c r="E64" s="1418">
        <f t="shared" si="3"/>
        <v>17500</v>
      </c>
      <c r="F64" s="1418">
        <f t="shared" si="4"/>
        <v>17500</v>
      </c>
      <c r="G64" s="1419"/>
      <c r="H64" s="1419"/>
      <c r="I64" s="1420"/>
      <c r="J64" s="1420"/>
      <c r="K64" s="1420"/>
      <c r="L64" s="1420"/>
      <c r="M64" s="1420">
        <v>17500</v>
      </c>
      <c r="N64" s="1420"/>
      <c r="O64" s="1420"/>
      <c r="P64" s="1420"/>
      <c r="Q64" s="1420"/>
      <c r="R64" s="1420"/>
      <c r="S64" s="1420"/>
      <c r="T64" s="1420"/>
      <c r="U64" s="793"/>
    </row>
    <row r="65" spans="1:21" s="199" customFormat="1" ht="37.5" x14ac:dyDescent="0.5">
      <c r="A65" s="172"/>
      <c r="B65" s="973" t="s">
        <v>1307</v>
      </c>
      <c r="C65" s="972"/>
      <c r="D65" s="977"/>
      <c r="E65" s="979"/>
      <c r="F65" s="979"/>
      <c r="G65" s="1422"/>
      <c r="H65" s="1422"/>
      <c r="I65" s="1423"/>
      <c r="J65" s="1423"/>
      <c r="K65" s="1423"/>
      <c r="L65" s="1423"/>
      <c r="M65" s="1423"/>
      <c r="N65" s="1423"/>
      <c r="O65" s="1423"/>
      <c r="P65" s="1423"/>
      <c r="Q65" s="1423"/>
      <c r="R65" s="1423"/>
      <c r="S65" s="1423"/>
      <c r="T65" s="1423"/>
      <c r="U65" s="399"/>
    </row>
    <row r="66" spans="1:21" s="199" customFormat="1" x14ac:dyDescent="0.5">
      <c r="A66" s="172"/>
      <c r="B66" s="973" t="s">
        <v>2399</v>
      </c>
      <c r="C66" s="972"/>
      <c r="D66" s="977"/>
      <c r="E66" s="979"/>
      <c r="F66" s="979"/>
      <c r="G66" s="1422"/>
      <c r="H66" s="1422"/>
      <c r="I66" s="1423"/>
      <c r="J66" s="1423"/>
      <c r="K66" s="1423"/>
      <c r="L66" s="1423"/>
      <c r="M66" s="1423"/>
      <c r="N66" s="1423"/>
      <c r="O66" s="1423"/>
      <c r="P66" s="1423"/>
      <c r="Q66" s="1423"/>
      <c r="R66" s="1423"/>
      <c r="S66" s="1423"/>
      <c r="T66" s="1423"/>
      <c r="U66" s="399"/>
    </row>
    <row r="67" spans="1:21" s="199" customFormat="1" x14ac:dyDescent="0.5">
      <c r="A67" s="172"/>
      <c r="B67" s="973" t="s">
        <v>2400</v>
      </c>
      <c r="C67" s="972"/>
      <c r="D67" s="977" t="s">
        <v>2401</v>
      </c>
      <c r="E67" s="979">
        <f t="shared" ref="E67" si="5">F67+G67+H67</f>
        <v>50400</v>
      </c>
      <c r="F67" s="979"/>
      <c r="G67" s="1422"/>
      <c r="H67" s="1422">
        <v>50400</v>
      </c>
      <c r="I67" s="1703">
        <v>50400</v>
      </c>
      <c r="J67" s="1423"/>
      <c r="K67" s="1423"/>
      <c r="L67" s="1423"/>
      <c r="M67" s="1423"/>
      <c r="N67" s="1423"/>
      <c r="O67" s="1423"/>
      <c r="P67" s="1423"/>
      <c r="Q67" s="1423"/>
      <c r="R67" s="1423"/>
      <c r="S67" s="1423"/>
      <c r="T67" s="1423"/>
      <c r="U67" s="399"/>
    </row>
    <row r="68" spans="1:21" s="199" customFormat="1" x14ac:dyDescent="0.5">
      <c r="A68" s="172"/>
      <c r="B68" s="973" t="s">
        <v>2402</v>
      </c>
      <c r="C68" s="972"/>
      <c r="D68" s="977" t="s">
        <v>2403</v>
      </c>
      <c r="E68" s="979">
        <f t="shared" ref="E68" si="6">F68+G68+H68</f>
        <v>273381.04000000004</v>
      </c>
      <c r="F68" s="979"/>
      <c r="G68" s="1422"/>
      <c r="H68" s="1705">
        <f>J68+K68</f>
        <v>273381.04000000004</v>
      </c>
      <c r="I68" s="1703"/>
      <c r="J68" s="1423">
        <v>64161.4</v>
      </c>
      <c r="K68" s="1703">
        <v>209219.64</v>
      </c>
      <c r="L68" s="1423"/>
      <c r="M68" s="1423"/>
      <c r="N68" s="1423"/>
      <c r="O68" s="1423"/>
      <c r="P68" s="1423"/>
      <c r="Q68" s="1423"/>
      <c r="R68" s="1423"/>
      <c r="S68" s="1423"/>
      <c r="T68" s="1423"/>
      <c r="U68" s="399"/>
    </row>
    <row r="69" spans="1:21" s="199" customFormat="1" ht="25.5" customHeight="1" x14ac:dyDescent="0.5">
      <c r="A69" s="703"/>
      <c r="B69" s="978"/>
      <c r="C69" s="705"/>
      <c r="D69" s="1410"/>
      <c r="E69" s="981">
        <f>SUM(E61:E68)</f>
        <v>371081.04000000004</v>
      </c>
      <c r="F69" s="981">
        <f t="shared" ref="F69:T69" si="7">SUM(F61:F68)</f>
        <v>47300</v>
      </c>
      <c r="G69" s="981">
        <f t="shared" si="7"/>
        <v>0</v>
      </c>
      <c r="H69" s="1702">
        <f t="shared" si="7"/>
        <v>323781.04000000004</v>
      </c>
      <c r="I69" s="1702">
        <f t="shared" si="7"/>
        <v>50400</v>
      </c>
      <c r="J69" s="981">
        <f t="shared" si="7"/>
        <v>64161.4</v>
      </c>
      <c r="K69" s="1702">
        <f t="shared" si="7"/>
        <v>214019.64</v>
      </c>
      <c r="L69" s="981">
        <f t="shared" si="7"/>
        <v>5000</v>
      </c>
      <c r="M69" s="981">
        <f t="shared" si="7"/>
        <v>17500</v>
      </c>
      <c r="N69" s="981">
        <f t="shared" si="7"/>
        <v>0</v>
      </c>
      <c r="O69" s="981">
        <f t="shared" si="7"/>
        <v>20000</v>
      </c>
      <c r="P69" s="981">
        <f t="shared" si="7"/>
        <v>0</v>
      </c>
      <c r="Q69" s="981">
        <f t="shared" si="7"/>
        <v>0</v>
      </c>
      <c r="R69" s="981">
        <f t="shared" si="7"/>
        <v>0</v>
      </c>
      <c r="S69" s="981">
        <f t="shared" si="7"/>
        <v>0</v>
      </c>
      <c r="T69" s="981">
        <f t="shared" si="7"/>
        <v>0</v>
      </c>
      <c r="U69" s="707"/>
    </row>
    <row r="70" spans="1:21" s="199" customFormat="1" ht="96" x14ac:dyDescent="0.5">
      <c r="A70" s="172">
        <v>20</v>
      </c>
      <c r="B70" s="171" t="s">
        <v>413</v>
      </c>
      <c r="C70" s="205"/>
      <c r="D70" s="1411"/>
      <c r="E70" s="1415"/>
      <c r="F70" s="1416"/>
      <c r="G70" s="1416"/>
      <c r="H70" s="1416"/>
      <c r="I70" s="1417"/>
      <c r="J70" s="1417"/>
      <c r="K70" s="1417"/>
      <c r="L70" s="1417"/>
      <c r="M70" s="1417"/>
      <c r="N70" s="1417"/>
      <c r="O70" s="1417"/>
      <c r="P70" s="1417"/>
      <c r="Q70" s="1417"/>
      <c r="R70" s="1417"/>
      <c r="S70" s="1417"/>
      <c r="T70" s="1417"/>
      <c r="U70" s="399"/>
    </row>
    <row r="71" spans="1:21" s="199" customFormat="1" ht="43.5" x14ac:dyDescent="0.5">
      <c r="A71" s="172"/>
      <c r="B71" s="616" t="s">
        <v>1318</v>
      </c>
      <c r="C71" s="634" t="s">
        <v>1319</v>
      </c>
      <c r="D71" s="889" t="s">
        <v>1320</v>
      </c>
      <c r="E71" s="1424"/>
      <c r="F71" s="980"/>
      <c r="G71" s="980"/>
      <c r="H71" s="980"/>
      <c r="I71" s="1425"/>
      <c r="J71" s="1425"/>
      <c r="K71" s="1425"/>
      <c r="L71" s="1425"/>
      <c r="M71" s="1425"/>
      <c r="N71" s="1425"/>
      <c r="O71" s="1425"/>
      <c r="P71" s="1425"/>
      <c r="Q71" s="1425"/>
      <c r="R71" s="1425"/>
      <c r="S71" s="1425"/>
      <c r="T71" s="1425"/>
      <c r="U71" s="399"/>
    </row>
    <row r="72" spans="1:21" s="199" customFormat="1" ht="43.5" x14ac:dyDescent="0.5">
      <c r="A72" s="172"/>
      <c r="B72" s="616" t="s">
        <v>1321</v>
      </c>
      <c r="C72" s="634" t="s">
        <v>1322</v>
      </c>
      <c r="D72" s="892">
        <v>23559</v>
      </c>
      <c r="E72" s="1424"/>
      <c r="F72" s="980"/>
      <c r="G72" s="980"/>
      <c r="H72" s="980"/>
      <c r="I72" s="1425"/>
      <c r="J72" s="1425"/>
      <c r="K72" s="1425"/>
      <c r="L72" s="1425"/>
      <c r="M72" s="1425"/>
      <c r="N72" s="1425"/>
      <c r="O72" s="1425"/>
      <c r="P72" s="1425"/>
      <c r="Q72" s="1425"/>
      <c r="R72" s="1425"/>
      <c r="S72" s="1425"/>
      <c r="T72" s="1425"/>
      <c r="U72" s="399"/>
    </row>
    <row r="73" spans="1:21" s="199" customFormat="1" ht="65.25" x14ac:dyDescent="0.5">
      <c r="A73" s="172"/>
      <c r="B73" s="616" t="s">
        <v>1323</v>
      </c>
      <c r="C73" s="634" t="s">
        <v>1324</v>
      </c>
      <c r="D73" s="892" t="s">
        <v>1178</v>
      </c>
      <c r="E73" s="1424">
        <f>F73+G73+H73</f>
        <v>120000</v>
      </c>
      <c r="F73" s="980">
        <v>60000</v>
      </c>
      <c r="G73" s="980"/>
      <c r="H73" s="980">
        <v>60000</v>
      </c>
      <c r="I73" s="1425"/>
      <c r="J73" s="1425">
        <v>10000</v>
      </c>
      <c r="K73" s="1425">
        <v>15000</v>
      </c>
      <c r="L73" s="1425">
        <v>10000</v>
      </c>
      <c r="M73" s="1425">
        <v>15000</v>
      </c>
      <c r="N73" s="1425">
        <v>10000</v>
      </c>
      <c r="O73" s="1425">
        <v>10000</v>
      </c>
      <c r="P73" s="1425">
        <v>10000</v>
      </c>
      <c r="Q73" s="1425">
        <v>10000</v>
      </c>
      <c r="R73" s="1425">
        <v>10000</v>
      </c>
      <c r="S73" s="1425">
        <v>10000</v>
      </c>
      <c r="T73" s="1425">
        <v>10000</v>
      </c>
      <c r="U73" s="793" t="s">
        <v>1203</v>
      </c>
    </row>
    <row r="74" spans="1:21" s="199" customFormat="1" ht="21.75" customHeight="1" x14ac:dyDescent="0.5">
      <c r="A74" s="703"/>
      <c r="B74" s="829"/>
      <c r="C74" s="705"/>
      <c r="D74" s="1410"/>
      <c r="E74" s="981">
        <f>SUM(E73)</f>
        <v>120000</v>
      </c>
      <c r="F74" s="981">
        <f t="shared" ref="F74:T74" si="8">SUM(F73)</f>
        <v>60000</v>
      </c>
      <c r="G74" s="981">
        <f t="shared" si="8"/>
        <v>0</v>
      </c>
      <c r="H74" s="981">
        <f t="shared" si="8"/>
        <v>60000</v>
      </c>
      <c r="I74" s="981">
        <f t="shared" si="8"/>
        <v>0</v>
      </c>
      <c r="J74" s="981">
        <f t="shared" si="8"/>
        <v>10000</v>
      </c>
      <c r="K74" s="981">
        <f t="shared" si="8"/>
        <v>15000</v>
      </c>
      <c r="L74" s="981">
        <f t="shared" si="8"/>
        <v>10000</v>
      </c>
      <c r="M74" s="981">
        <f t="shared" si="8"/>
        <v>15000</v>
      </c>
      <c r="N74" s="981">
        <f t="shared" si="8"/>
        <v>10000</v>
      </c>
      <c r="O74" s="981">
        <f t="shared" si="8"/>
        <v>10000</v>
      </c>
      <c r="P74" s="981">
        <f t="shared" si="8"/>
        <v>10000</v>
      </c>
      <c r="Q74" s="981">
        <f t="shared" si="8"/>
        <v>10000</v>
      </c>
      <c r="R74" s="981">
        <f t="shared" si="8"/>
        <v>10000</v>
      </c>
      <c r="S74" s="981">
        <f t="shared" si="8"/>
        <v>10000</v>
      </c>
      <c r="T74" s="981">
        <f t="shared" si="8"/>
        <v>10000</v>
      </c>
      <c r="U74" s="707"/>
    </row>
    <row r="75" spans="1:21" s="199" customFormat="1" ht="72" x14ac:dyDescent="0.5">
      <c r="A75" s="172">
        <v>21</v>
      </c>
      <c r="B75" s="443" t="s">
        <v>414</v>
      </c>
      <c r="C75" s="205"/>
      <c r="D75" s="1411"/>
      <c r="E75" s="1415"/>
      <c r="F75" s="1416"/>
      <c r="G75" s="1416"/>
      <c r="H75" s="1416"/>
      <c r="I75" s="1417"/>
      <c r="J75" s="1417"/>
      <c r="K75" s="1417"/>
      <c r="L75" s="1417"/>
      <c r="M75" s="1417"/>
      <c r="N75" s="1417"/>
      <c r="O75" s="1417"/>
      <c r="P75" s="1417"/>
      <c r="Q75" s="1417"/>
      <c r="R75" s="1417"/>
      <c r="S75" s="1417"/>
      <c r="T75" s="1417"/>
      <c r="U75" s="399"/>
    </row>
    <row r="76" spans="1:21" s="199" customFormat="1" ht="65.25" x14ac:dyDescent="0.5">
      <c r="A76" s="172"/>
      <c r="B76" s="1408" t="s">
        <v>2273</v>
      </c>
      <c r="C76" s="1309" t="s">
        <v>2274</v>
      </c>
      <c r="D76" s="242" t="s">
        <v>2275</v>
      </c>
      <c r="E76" s="691"/>
      <c r="F76" s="691"/>
      <c r="G76" s="1426"/>
      <c r="H76" s="1426"/>
      <c r="I76" s="1426"/>
      <c r="J76" s="1426"/>
      <c r="K76" s="1426"/>
      <c r="L76" s="1426"/>
      <c r="M76" s="1426"/>
      <c r="N76" s="1426"/>
      <c r="O76" s="1426"/>
      <c r="P76" s="1426"/>
      <c r="Q76" s="1426"/>
      <c r="R76" s="1426"/>
      <c r="S76" s="1426"/>
      <c r="T76" s="1426"/>
      <c r="U76" s="793" t="s">
        <v>1374</v>
      </c>
    </row>
    <row r="77" spans="1:21" s="199" customFormat="1" ht="129" customHeight="1" x14ac:dyDescent="0.5">
      <c r="A77" s="172"/>
      <c r="B77" s="1408" t="s">
        <v>2276</v>
      </c>
      <c r="C77" s="1309" t="s">
        <v>2277</v>
      </c>
      <c r="D77" s="242" t="s">
        <v>2278</v>
      </c>
      <c r="E77" s="1427">
        <v>20000</v>
      </c>
      <c r="F77" s="1427">
        <v>20000</v>
      </c>
      <c r="G77" s="207"/>
      <c r="H77" s="207"/>
      <c r="I77" s="207"/>
      <c r="J77" s="207"/>
      <c r="K77" s="207"/>
      <c r="L77" s="207">
        <v>10000</v>
      </c>
      <c r="M77" s="207"/>
      <c r="N77" s="207"/>
      <c r="O77" s="207"/>
      <c r="P77" s="207"/>
      <c r="Q77" s="207">
        <v>10000</v>
      </c>
      <c r="R77" s="207"/>
      <c r="S77" s="207"/>
      <c r="T77" s="207"/>
      <c r="U77" s="399"/>
    </row>
    <row r="78" spans="1:21" s="199" customFormat="1" ht="65.25" x14ac:dyDescent="0.5">
      <c r="A78" s="172"/>
      <c r="B78" s="1408" t="s">
        <v>2279</v>
      </c>
      <c r="C78" s="1309" t="s">
        <v>2280</v>
      </c>
      <c r="D78" s="242" t="s">
        <v>2281</v>
      </c>
      <c r="E78" s="1428" t="s">
        <v>2282</v>
      </c>
      <c r="F78" s="691"/>
      <c r="G78" s="1429"/>
      <c r="H78" s="1429"/>
      <c r="I78" s="1429"/>
      <c r="J78" s="1429"/>
      <c r="K78" s="1429"/>
      <c r="L78" s="1429"/>
      <c r="M78" s="1429"/>
      <c r="N78" s="1429"/>
      <c r="O78" s="1429"/>
      <c r="P78" s="1429"/>
      <c r="Q78" s="1429"/>
      <c r="R78" s="1429"/>
      <c r="S78" s="1429"/>
      <c r="T78" s="1429"/>
      <c r="U78" s="399"/>
    </row>
    <row r="79" spans="1:21" s="199" customFormat="1" x14ac:dyDescent="0.5">
      <c r="A79" s="471"/>
      <c r="B79" s="445"/>
      <c r="C79" s="467"/>
      <c r="D79" s="468"/>
      <c r="E79" s="1430"/>
      <c r="F79" s="1431"/>
      <c r="G79" s="1431"/>
      <c r="H79" s="1431"/>
      <c r="I79" s="1432"/>
      <c r="J79" s="1432"/>
      <c r="K79" s="1432"/>
      <c r="L79" s="1432"/>
      <c r="M79" s="1432"/>
      <c r="N79" s="1432"/>
      <c r="O79" s="1432"/>
      <c r="P79" s="1432"/>
      <c r="Q79" s="1432"/>
      <c r="R79" s="1432"/>
      <c r="S79" s="1432"/>
      <c r="T79" s="1432"/>
      <c r="U79" s="469"/>
    </row>
    <row r="80" spans="1:21" s="212" customFormat="1" ht="23.25" customHeight="1" x14ac:dyDescent="0.55000000000000004">
      <c r="A80" s="285"/>
      <c r="B80" s="285"/>
      <c r="C80" s="285"/>
      <c r="D80" s="285"/>
      <c r="E80" s="1433">
        <f>SUM(E77:E79)</f>
        <v>20000</v>
      </c>
      <c r="F80" s="1433">
        <f t="shared" ref="F80:T80" si="9">SUM(F77:F79)</f>
        <v>20000</v>
      </c>
      <c r="G80" s="1433">
        <f t="shared" si="9"/>
        <v>0</v>
      </c>
      <c r="H80" s="1433">
        <f t="shared" si="9"/>
        <v>0</v>
      </c>
      <c r="I80" s="1433">
        <f t="shared" si="9"/>
        <v>0</v>
      </c>
      <c r="J80" s="1433">
        <f t="shared" si="9"/>
        <v>0</v>
      </c>
      <c r="K80" s="1433">
        <f t="shared" si="9"/>
        <v>0</v>
      </c>
      <c r="L80" s="1433">
        <f t="shared" si="9"/>
        <v>10000</v>
      </c>
      <c r="M80" s="1433">
        <f t="shared" si="9"/>
        <v>0</v>
      </c>
      <c r="N80" s="1433">
        <f t="shared" si="9"/>
        <v>0</v>
      </c>
      <c r="O80" s="1433">
        <f t="shared" si="9"/>
        <v>0</v>
      </c>
      <c r="P80" s="1433">
        <f t="shared" si="9"/>
        <v>0</v>
      </c>
      <c r="Q80" s="1433">
        <f t="shared" si="9"/>
        <v>10000</v>
      </c>
      <c r="R80" s="1433">
        <f t="shared" si="9"/>
        <v>0</v>
      </c>
      <c r="S80" s="1433">
        <f t="shared" si="9"/>
        <v>0</v>
      </c>
      <c r="T80" s="1433">
        <f t="shared" si="9"/>
        <v>0</v>
      </c>
      <c r="U80" s="286"/>
    </row>
    <row r="81" spans="1:21" x14ac:dyDescent="0.55000000000000004">
      <c r="A81" s="192"/>
      <c r="B81" s="211"/>
      <c r="C81" s="191"/>
      <c r="D81" s="137"/>
      <c r="E81" s="260">
        <f t="shared" ref="E81:T81" si="10">E22+E25+E45+E59+E69+E74+E80</f>
        <v>594891.04</v>
      </c>
      <c r="F81" s="260">
        <f t="shared" si="10"/>
        <v>211110</v>
      </c>
      <c r="G81" s="260">
        <f t="shared" si="10"/>
        <v>0</v>
      </c>
      <c r="H81" s="260">
        <f t="shared" si="10"/>
        <v>383781.04000000004</v>
      </c>
      <c r="I81" s="964">
        <f t="shared" si="10"/>
        <v>50400</v>
      </c>
      <c r="J81" s="260">
        <f t="shared" si="10"/>
        <v>74161.399999999994</v>
      </c>
      <c r="K81" s="964">
        <f t="shared" si="10"/>
        <v>246629.64</v>
      </c>
      <c r="L81" s="260">
        <f t="shared" si="10"/>
        <v>25000</v>
      </c>
      <c r="M81" s="260">
        <f t="shared" si="10"/>
        <v>63800</v>
      </c>
      <c r="N81" s="260">
        <f t="shared" si="10"/>
        <v>10000</v>
      </c>
      <c r="O81" s="260">
        <f t="shared" si="10"/>
        <v>30000</v>
      </c>
      <c r="P81" s="260">
        <f t="shared" si="10"/>
        <v>10000</v>
      </c>
      <c r="Q81" s="260">
        <f t="shared" si="10"/>
        <v>51300</v>
      </c>
      <c r="R81" s="260">
        <f t="shared" si="10"/>
        <v>13600</v>
      </c>
      <c r="S81" s="260">
        <f t="shared" si="10"/>
        <v>10000</v>
      </c>
      <c r="T81" s="260">
        <f t="shared" si="10"/>
        <v>10000</v>
      </c>
      <c r="U81" s="137"/>
    </row>
  </sheetData>
  <mergeCells count="11">
    <mergeCell ref="A1:U1"/>
    <mergeCell ref="A17:A19"/>
    <mergeCell ref="B17:B19"/>
    <mergeCell ref="E17:H17"/>
    <mergeCell ref="I17:T17"/>
    <mergeCell ref="I18:K18"/>
    <mergeCell ref="L18:N18"/>
    <mergeCell ref="O18:Q18"/>
    <mergeCell ref="R18:T18"/>
    <mergeCell ref="D12:H12"/>
    <mergeCell ref="D13:I13"/>
  </mergeCells>
  <pageMargins left="0.51181102362204722" right="0.11811023622047245" top="0.55118110236220474" bottom="0.35433070866141736" header="0.31496062992125984" footer="0.31496062992125984"/>
  <pageSetup paperSize="5"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>
    <tabColor rgb="FFFFFF00"/>
  </sheetPr>
  <dimension ref="A1:U92"/>
  <sheetViews>
    <sheetView topLeftCell="A43" zoomScale="70" zoomScaleNormal="70" workbookViewId="0">
      <selection activeCell="C90" sqref="C90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18.140625" style="107" customWidth="1"/>
    <col min="4" max="4" width="16.5703125" style="107" customWidth="1"/>
    <col min="5" max="5" width="11" style="107" bestFit="1" customWidth="1"/>
    <col min="6" max="6" width="12" style="107" customWidth="1"/>
    <col min="7" max="7" width="11.42578125" style="107" customWidth="1"/>
    <col min="8" max="8" width="9.28515625" style="107" customWidth="1"/>
    <col min="9" max="9" width="9.42578125" style="107" customWidth="1"/>
    <col min="10" max="10" width="11.42578125" style="107" customWidth="1"/>
    <col min="11" max="11" width="9.85546875" style="107" bestFit="1" customWidth="1"/>
    <col min="12" max="12" width="11" style="107" bestFit="1" customWidth="1"/>
    <col min="13" max="13" width="9.28515625" style="107" bestFit="1" customWidth="1"/>
    <col min="14" max="15" width="9.85546875" style="107" bestFit="1" customWidth="1"/>
    <col min="16" max="16" width="9.28515625" style="107" bestFit="1" customWidth="1"/>
    <col min="17" max="17" width="9.85546875" style="107" bestFit="1" customWidth="1"/>
    <col min="18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H3" s="112" t="s">
        <v>27</v>
      </c>
      <c r="I3" s="113"/>
    </row>
    <row r="4" spans="1:21" ht="21" customHeight="1" x14ac:dyDescent="0.55000000000000004">
      <c r="A4" s="25"/>
      <c r="B4" s="45" t="s">
        <v>48</v>
      </c>
      <c r="C4" s="109" t="s">
        <v>147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265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H6" s="166" t="s">
        <v>51</v>
      </c>
      <c r="K6" s="166" t="s">
        <v>54</v>
      </c>
      <c r="N6" s="166" t="s">
        <v>52</v>
      </c>
      <c r="Q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531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D8" s="1" t="s">
        <v>532</v>
      </c>
      <c r="F8" s="21"/>
      <c r="H8" s="21"/>
    </row>
    <row r="9" spans="1:21" s="1" customFormat="1" ht="21" customHeight="1" x14ac:dyDescent="0.65">
      <c r="A9" s="25"/>
      <c r="B9" s="27"/>
      <c r="C9" s="18"/>
      <c r="D9" s="1" t="s">
        <v>533</v>
      </c>
      <c r="F9" s="21"/>
      <c r="H9" s="21"/>
    </row>
    <row r="10" spans="1:21" s="1" customFormat="1" ht="21" customHeight="1" x14ac:dyDescent="0.65">
      <c r="A10" s="25"/>
      <c r="B10" s="27" t="s">
        <v>502</v>
      </c>
      <c r="C10" s="18"/>
      <c r="D10" s="440" t="s">
        <v>534</v>
      </c>
      <c r="E10" s="21"/>
      <c r="F10" s="2"/>
      <c r="G10" s="2"/>
      <c r="H10" s="2"/>
    </row>
    <row r="11" spans="1:21" s="1" customFormat="1" ht="21" customHeight="1" x14ac:dyDescent="0.65">
      <c r="A11" s="25"/>
      <c r="B11" s="27"/>
      <c r="C11" s="18"/>
      <c r="D11" s="1771" t="s">
        <v>535</v>
      </c>
      <c r="E11" s="1771"/>
      <c r="F11" s="1771"/>
      <c r="G11" s="1771"/>
      <c r="H11" s="1771"/>
    </row>
    <row r="12" spans="1:21" s="1" customFormat="1" ht="21" customHeight="1" x14ac:dyDescent="0.65">
      <c r="A12" s="25"/>
      <c r="B12" s="27"/>
      <c r="C12" s="18"/>
      <c r="D12" s="1772" t="s">
        <v>536</v>
      </c>
      <c r="E12" s="1772"/>
      <c r="F12" s="1772"/>
      <c r="G12" s="1772"/>
      <c r="H12" s="1772"/>
    </row>
    <row r="13" spans="1:21" s="1" customFormat="1" ht="21" customHeight="1" x14ac:dyDescent="0.65">
      <c r="A13" s="25"/>
      <c r="B13" s="27"/>
      <c r="C13" s="18"/>
      <c r="D13" s="1772" t="s">
        <v>537</v>
      </c>
      <c r="E13" s="1772"/>
      <c r="F13" s="1772"/>
      <c r="G13" s="577"/>
      <c r="H13" s="577"/>
    </row>
    <row r="14" spans="1:21" s="1" customFormat="1" ht="21" customHeight="1" x14ac:dyDescent="0.65">
      <c r="A14" s="25"/>
      <c r="B14" s="27"/>
      <c r="C14" s="392"/>
      <c r="D14" s="1773" t="s">
        <v>538</v>
      </c>
      <c r="E14" s="1773"/>
      <c r="F14" s="1773"/>
      <c r="G14" s="2"/>
      <c r="H14" s="2"/>
    </row>
    <row r="15" spans="1:21" s="1" customFormat="1" ht="21" customHeight="1" x14ac:dyDescent="0.65">
      <c r="A15" s="25"/>
      <c r="B15" s="27"/>
      <c r="C15" s="18"/>
      <c r="D15" s="1774" t="s">
        <v>539</v>
      </c>
      <c r="E15" s="1774"/>
      <c r="F15" s="1774"/>
      <c r="G15" s="2"/>
      <c r="H15" s="2"/>
    </row>
    <row r="16" spans="1:21" ht="21" customHeight="1" x14ac:dyDescent="0.55000000000000004">
      <c r="A16" s="1749" t="s">
        <v>0</v>
      </c>
      <c r="B16" s="1749" t="s">
        <v>31</v>
      </c>
      <c r="C16" s="118"/>
      <c r="D16" s="119" t="s">
        <v>24</v>
      </c>
      <c r="E16" s="1752" t="s">
        <v>1</v>
      </c>
      <c r="F16" s="1753"/>
      <c r="G16" s="1753"/>
      <c r="H16" s="1754"/>
      <c r="I16" s="1755" t="s">
        <v>203</v>
      </c>
      <c r="J16" s="1756"/>
      <c r="K16" s="1756"/>
      <c r="L16" s="1756"/>
      <c r="M16" s="1756"/>
      <c r="N16" s="1756"/>
      <c r="O16" s="1756"/>
      <c r="P16" s="1756"/>
      <c r="Q16" s="1756"/>
      <c r="R16" s="1756"/>
      <c r="S16" s="1756"/>
      <c r="T16" s="1757"/>
      <c r="U16" s="120"/>
    </row>
    <row r="17" spans="1:21" ht="21" customHeight="1" x14ac:dyDescent="0.55000000000000004">
      <c r="A17" s="1750"/>
      <c r="B17" s="1750"/>
      <c r="C17" s="145" t="s">
        <v>23</v>
      </c>
      <c r="D17" s="121" t="s">
        <v>25</v>
      </c>
      <c r="E17" s="122" t="s">
        <v>5</v>
      </c>
      <c r="F17" s="123" t="s">
        <v>204</v>
      </c>
      <c r="G17" s="123" t="s">
        <v>205</v>
      </c>
      <c r="H17" s="123" t="s">
        <v>206</v>
      </c>
      <c r="I17" s="1755" t="s">
        <v>207</v>
      </c>
      <c r="J17" s="1756"/>
      <c r="K17" s="1757"/>
      <c r="L17" s="1755" t="s">
        <v>208</v>
      </c>
      <c r="M17" s="1756"/>
      <c r="N17" s="1757"/>
      <c r="O17" s="1755" t="s">
        <v>209</v>
      </c>
      <c r="P17" s="1756"/>
      <c r="Q17" s="1757"/>
      <c r="R17" s="1755" t="s">
        <v>210</v>
      </c>
      <c r="S17" s="1756"/>
      <c r="T17" s="1757"/>
      <c r="U17" s="189" t="s">
        <v>8</v>
      </c>
    </row>
    <row r="18" spans="1:21" x14ac:dyDescent="0.55000000000000004">
      <c r="A18" s="1751"/>
      <c r="B18" s="1751"/>
      <c r="C18" s="71"/>
      <c r="D18" s="72"/>
      <c r="E18" s="72"/>
      <c r="F18" s="125" t="s">
        <v>6</v>
      </c>
      <c r="G18" s="125" t="s">
        <v>6</v>
      </c>
      <c r="H18" s="125" t="s">
        <v>6</v>
      </c>
      <c r="I18" s="126" t="s">
        <v>211</v>
      </c>
      <c r="J18" s="126" t="s">
        <v>212</v>
      </c>
      <c r="K18" s="126" t="s">
        <v>213</v>
      </c>
      <c r="L18" s="126" t="s">
        <v>214</v>
      </c>
      <c r="M18" s="126" t="s">
        <v>215</v>
      </c>
      <c r="N18" s="126" t="s">
        <v>216</v>
      </c>
      <c r="O18" s="126" t="s">
        <v>217</v>
      </c>
      <c r="P18" s="126" t="s">
        <v>218</v>
      </c>
      <c r="Q18" s="126" t="s">
        <v>219</v>
      </c>
      <c r="R18" s="126" t="s">
        <v>220</v>
      </c>
      <c r="S18" s="126" t="s">
        <v>221</v>
      </c>
      <c r="T18" s="126" t="s">
        <v>222</v>
      </c>
      <c r="U18" s="127"/>
    </row>
    <row r="19" spans="1:21" ht="72" x14ac:dyDescent="0.55000000000000004">
      <c r="A19" s="877">
        <v>22</v>
      </c>
      <c r="B19" s="955" t="s">
        <v>266</v>
      </c>
      <c r="C19" s="454"/>
      <c r="D19" s="454"/>
      <c r="E19" s="937"/>
      <c r="F19" s="937"/>
      <c r="G19" s="937"/>
      <c r="H19" s="937"/>
      <c r="I19" s="937"/>
      <c r="J19" s="937"/>
      <c r="K19" s="937"/>
      <c r="L19" s="937"/>
      <c r="M19" s="937"/>
      <c r="N19" s="937"/>
      <c r="O19" s="937"/>
      <c r="P19" s="937"/>
      <c r="Q19" s="937"/>
      <c r="R19" s="937"/>
      <c r="S19" s="937"/>
      <c r="T19" s="937"/>
      <c r="U19" s="936" t="s">
        <v>1232</v>
      </c>
    </row>
    <row r="20" spans="1:21" x14ac:dyDescent="0.55000000000000004">
      <c r="A20" s="183"/>
      <c r="B20" s="634" t="s">
        <v>1226</v>
      </c>
      <c r="C20" s="709" t="s">
        <v>1227</v>
      </c>
      <c r="D20" s="933" t="s">
        <v>1228</v>
      </c>
      <c r="E20" s="938">
        <f>F20+G20+H20</f>
        <v>85300</v>
      </c>
      <c r="F20" s="938">
        <f>K20</f>
        <v>85300</v>
      </c>
      <c r="G20" s="663"/>
      <c r="H20" s="663"/>
      <c r="I20" s="663"/>
      <c r="J20" s="663"/>
      <c r="K20" s="938">
        <v>85300</v>
      </c>
      <c r="L20" s="938"/>
      <c r="M20" s="663"/>
      <c r="N20" s="663"/>
      <c r="O20" s="938"/>
      <c r="P20" s="663"/>
      <c r="Q20" s="663"/>
      <c r="R20" s="663"/>
      <c r="S20" s="663"/>
      <c r="T20" s="663"/>
      <c r="U20" s="131"/>
    </row>
    <row r="21" spans="1:21" ht="43.5" x14ac:dyDescent="0.55000000000000004">
      <c r="A21" s="183"/>
      <c r="B21" s="742" t="s">
        <v>1229</v>
      </c>
      <c r="C21" s="709"/>
      <c r="D21" s="933"/>
      <c r="E21" s="938"/>
      <c r="F21" s="938"/>
      <c r="G21" s="663"/>
      <c r="H21" s="663"/>
      <c r="I21" s="663"/>
      <c r="J21" s="938"/>
      <c r="K21" s="938"/>
      <c r="L21" s="938"/>
      <c r="M21" s="663"/>
      <c r="N21" s="663"/>
      <c r="O21" s="938"/>
      <c r="P21" s="663"/>
      <c r="Q21" s="663"/>
      <c r="R21" s="663"/>
      <c r="S21" s="663"/>
      <c r="T21" s="663"/>
      <c r="U21" s="131"/>
    </row>
    <row r="22" spans="1:21" x14ac:dyDescent="0.55000000000000004">
      <c r="A22" s="183"/>
      <c r="B22" s="634" t="s">
        <v>1230</v>
      </c>
      <c r="C22" s="634"/>
      <c r="D22" s="933" t="s">
        <v>1231</v>
      </c>
      <c r="E22" s="938"/>
      <c r="F22" s="938"/>
      <c r="G22" s="663"/>
      <c r="H22" s="663"/>
      <c r="I22" s="663"/>
      <c r="J22" s="938"/>
      <c r="K22" s="663"/>
      <c r="L22" s="938"/>
      <c r="M22" s="663"/>
      <c r="N22" s="663"/>
      <c r="O22" s="663"/>
      <c r="P22" s="663"/>
      <c r="Q22" s="663"/>
      <c r="R22" s="663"/>
      <c r="S22" s="663"/>
      <c r="T22" s="663"/>
      <c r="U22" s="131"/>
    </row>
    <row r="23" spans="1:21" x14ac:dyDescent="0.55000000000000004">
      <c r="A23" s="828"/>
      <c r="B23" s="935"/>
      <c r="C23" s="930"/>
      <c r="D23" s="931"/>
      <c r="E23" s="939">
        <f>SUM(E20:E22)</f>
        <v>85300</v>
      </c>
      <c r="F23" s="939">
        <f t="shared" ref="F23:T23" si="0">SUM(F20:F22)</f>
        <v>85300</v>
      </c>
      <c r="G23" s="939">
        <f t="shared" si="0"/>
        <v>0</v>
      </c>
      <c r="H23" s="939">
        <f t="shared" si="0"/>
        <v>0</v>
      </c>
      <c r="I23" s="939">
        <f t="shared" si="0"/>
        <v>0</v>
      </c>
      <c r="J23" s="939">
        <f t="shared" si="0"/>
        <v>0</v>
      </c>
      <c r="K23" s="939">
        <f t="shared" si="0"/>
        <v>85300</v>
      </c>
      <c r="L23" s="939">
        <f t="shared" si="0"/>
        <v>0</v>
      </c>
      <c r="M23" s="939">
        <f t="shared" si="0"/>
        <v>0</v>
      </c>
      <c r="N23" s="939">
        <f t="shared" si="0"/>
        <v>0</v>
      </c>
      <c r="O23" s="939">
        <f t="shared" si="0"/>
        <v>0</v>
      </c>
      <c r="P23" s="939">
        <f t="shared" si="0"/>
        <v>0</v>
      </c>
      <c r="Q23" s="939">
        <f t="shared" si="0"/>
        <v>0</v>
      </c>
      <c r="R23" s="939">
        <f t="shared" si="0"/>
        <v>0</v>
      </c>
      <c r="S23" s="939">
        <f t="shared" si="0"/>
        <v>0</v>
      </c>
      <c r="T23" s="939">
        <f t="shared" si="0"/>
        <v>0</v>
      </c>
      <c r="U23" s="775"/>
    </row>
    <row r="24" spans="1:21" ht="48" x14ac:dyDescent="0.55000000000000004">
      <c r="A24" s="183">
        <v>23</v>
      </c>
      <c r="B24" s="448" t="s">
        <v>158</v>
      </c>
      <c r="C24" s="131"/>
      <c r="D24" s="131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31"/>
    </row>
    <row r="25" spans="1:21" ht="14.25" customHeight="1" x14ac:dyDescent="0.55000000000000004">
      <c r="A25" s="183"/>
      <c r="B25" s="448"/>
      <c r="C25" s="131"/>
      <c r="D25" s="13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31"/>
    </row>
    <row r="26" spans="1:21" ht="48" x14ac:dyDescent="0.55000000000000004">
      <c r="A26" s="183">
        <v>24</v>
      </c>
      <c r="B26" s="458" t="s">
        <v>159</v>
      </c>
      <c r="C26" s="131"/>
      <c r="D26" s="13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31"/>
    </row>
    <row r="27" spans="1:21" ht="43.5" x14ac:dyDescent="0.55000000000000004">
      <c r="A27" s="183"/>
      <c r="B27" s="274" t="s">
        <v>1233</v>
      </c>
      <c r="C27" s="859"/>
      <c r="D27" s="94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188"/>
      <c r="U27" s="131"/>
    </row>
    <row r="28" spans="1:21" ht="43.5" x14ac:dyDescent="0.55000000000000004">
      <c r="A28" s="183"/>
      <c r="B28" s="274" t="s">
        <v>1234</v>
      </c>
      <c r="C28" s="859" t="s">
        <v>1235</v>
      </c>
      <c r="D28" s="942" t="s">
        <v>1236</v>
      </c>
      <c r="E28" s="954">
        <f>F28+G28+H28</f>
        <v>108000</v>
      </c>
      <c r="F28" s="954">
        <f>I28+J28+K28+L28+M28+N28+O28+P28+Q28+R28+S28+T28</f>
        <v>108000</v>
      </c>
      <c r="G28" s="954"/>
      <c r="H28" s="954"/>
      <c r="I28" s="954"/>
      <c r="J28" s="954"/>
      <c r="K28" s="957">
        <v>108000</v>
      </c>
      <c r="L28" s="954"/>
      <c r="M28" s="661"/>
      <c r="N28" s="661"/>
      <c r="O28" s="661"/>
      <c r="P28" s="661"/>
      <c r="Q28" s="661"/>
      <c r="R28" s="661"/>
      <c r="S28" s="661"/>
      <c r="T28" s="188"/>
      <c r="U28" s="202" t="s">
        <v>1232</v>
      </c>
    </row>
    <row r="29" spans="1:21" ht="43.5" x14ac:dyDescent="0.55000000000000004">
      <c r="A29" s="183"/>
      <c r="B29" s="274" t="s">
        <v>1237</v>
      </c>
      <c r="C29" s="859" t="s">
        <v>1238</v>
      </c>
      <c r="D29" s="943"/>
      <c r="E29" s="954"/>
      <c r="F29" s="954"/>
      <c r="G29" s="954"/>
      <c r="H29" s="954"/>
      <c r="I29" s="954"/>
      <c r="J29" s="954"/>
      <c r="K29" s="954"/>
      <c r="L29" s="954"/>
      <c r="M29" s="661"/>
      <c r="N29" s="661"/>
      <c r="O29" s="661"/>
      <c r="P29" s="661"/>
      <c r="Q29" s="661"/>
      <c r="R29" s="661"/>
      <c r="S29" s="661"/>
      <c r="T29" s="188"/>
      <c r="U29" s="202" t="s">
        <v>1232</v>
      </c>
    </row>
    <row r="30" spans="1:21" x14ac:dyDescent="0.55000000000000004">
      <c r="A30" s="183"/>
      <c r="B30" s="274" t="s">
        <v>1239</v>
      </c>
      <c r="C30" s="859"/>
      <c r="D30" s="943"/>
      <c r="E30" s="954"/>
      <c r="F30" s="954"/>
      <c r="G30" s="954"/>
      <c r="H30" s="954"/>
      <c r="I30" s="954"/>
      <c r="J30" s="954"/>
      <c r="K30" s="954"/>
      <c r="L30" s="954"/>
      <c r="M30" s="661"/>
      <c r="N30" s="661"/>
      <c r="O30" s="661"/>
      <c r="P30" s="661"/>
      <c r="Q30" s="661"/>
      <c r="R30" s="661"/>
      <c r="S30" s="661"/>
      <c r="T30" s="188"/>
      <c r="U30" s="131"/>
    </row>
    <row r="31" spans="1:21" x14ac:dyDescent="0.55000000000000004">
      <c r="A31" s="183"/>
      <c r="B31" s="274" t="s">
        <v>1240</v>
      </c>
      <c r="C31" s="859"/>
      <c r="D31" s="944"/>
      <c r="E31" s="954"/>
      <c r="F31" s="954"/>
      <c r="G31" s="954"/>
      <c r="H31" s="954"/>
      <c r="I31" s="954"/>
      <c r="J31" s="954"/>
      <c r="K31" s="954"/>
      <c r="L31" s="954"/>
      <c r="M31" s="661"/>
      <c r="N31" s="661"/>
      <c r="O31" s="661"/>
      <c r="P31" s="661"/>
      <c r="Q31" s="661"/>
      <c r="R31" s="661"/>
      <c r="S31" s="661"/>
      <c r="T31" s="188"/>
      <c r="U31" s="131"/>
    </row>
    <row r="32" spans="1:21" x14ac:dyDescent="0.55000000000000004">
      <c r="A32" s="183"/>
      <c r="B32" s="274" t="s">
        <v>1241</v>
      </c>
      <c r="C32" s="859"/>
      <c r="D32" s="944"/>
      <c r="E32" s="954"/>
      <c r="F32" s="954"/>
      <c r="G32" s="954"/>
      <c r="H32" s="954"/>
      <c r="I32" s="954"/>
      <c r="J32" s="954"/>
      <c r="K32" s="954"/>
      <c r="L32" s="954"/>
      <c r="M32" s="661"/>
      <c r="N32" s="661"/>
      <c r="O32" s="661"/>
      <c r="P32" s="661"/>
      <c r="Q32" s="661"/>
      <c r="R32" s="661"/>
      <c r="S32" s="661"/>
      <c r="T32" s="188"/>
      <c r="U32" s="131"/>
    </row>
    <row r="33" spans="1:21" x14ac:dyDescent="0.55000000000000004">
      <c r="A33" s="183"/>
      <c r="B33" s="274" t="s">
        <v>1242</v>
      </c>
      <c r="C33" s="859"/>
      <c r="D33" s="944"/>
      <c r="E33" s="954"/>
      <c r="F33" s="954"/>
      <c r="G33" s="954"/>
      <c r="H33" s="954"/>
      <c r="I33" s="954"/>
      <c r="J33" s="954"/>
      <c r="K33" s="954"/>
      <c r="L33" s="954"/>
      <c r="M33" s="661"/>
      <c r="N33" s="661"/>
      <c r="O33" s="661"/>
      <c r="P33" s="661"/>
      <c r="Q33" s="661"/>
      <c r="R33" s="661"/>
      <c r="S33" s="661"/>
      <c r="T33" s="188"/>
      <c r="U33" s="131"/>
    </row>
    <row r="34" spans="1:21" ht="43.5" x14ac:dyDescent="0.55000000000000004">
      <c r="A34" s="183"/>
      <c r="B34" s="274" t="s">
        <v>1243</v>
      </c>
      <c r="C34" s="859" t="s">
        <v>1244</v>
      </c>
      <c r="D34" s="942" t="s">
        <v>1245</v>
      </c>
      <c r="E34" s="954">
        <f>F34+G34+H34</f>
        <v>85500</v>
      </c>
      <c r="F34" s="954">
        <f>I34+J34+K34+L34+M34+N34+O34+P34+Q34+R34+S34+T34</f>
        <v>85500</v>
      </c>
      <c r="G34" s="954"/>
      <c r="H34" s="954"/>
      <c r="I34" s="954"/>
      <c r="J34" s="954"/>
      <c r="K34" s="954"/>
      <c r="L34" s="954">
        <v>85500</v>
      </c>
      <c r="M34" s="661"/>
      <c r="N34" s="661"/>
      <c r="O34" s="661"/>
      <c r="P34" s="661"/>
      <c r="Q34" s="661"/>
      <c r="R34" s="661"/>
      <c r="S34" s="661"/>
      <c r="T34" s="188"/>
      <c r="U34" s="131"/>
    </row>
    <row r="35" spans="1:21" ht="43.5" x14ac:dyDescent="0.55000000000000004">
      <c r="A35" s="183"/>
      <c r="B35" s="274" t="s">
        <v>1237</v>
      </c>
      <c r="C35" s="859" t="s">
        <v>1238</v>
      </c>
      <c r="D35" s="944"/>
      <c r="E35" s="954"/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1"/>
      <c r="R35" s="661"/>
      <c r="S35" s="661"/>
      <c r="T35" s="188"/>
      <c r="U35" s="131"/>
    </row>
    <row r="36" spans="1:21" x14ac:dyDescent="0.55000000000000004">
      <c r="A36" s="183"/>
      <c r="B36" s="274" t="s">
        <v>1246</v>
      </c>
      <c r="C36" s="859"/>
      <c r="D36" s="944"/>
      <c r="E36" s="954"/>
      <c r="F36" s="661"/>
      <c r="G36" s="661"/>
      <c r="H36" s="661"/>
      <c r="I36" s="661"/>
      <c r="J36" s="661"/>
      <c r="K36" s="661"/>
      <c r="L36" s="661"/>
      <c r="M36" s="661"/>
      <c r="N36" s="661"/>
      <c r="O36" s="661"/>
      <c r="P36" s="661"/>
      <c r="Q36" s="661"/>
      <c r="R36" s="661"/>
      <c r="S36" s="661"/>
      <c r="T36" s="188"/>
      <c r="U36" s="131"/>
    </row>
    <row r="37" spans="1:21" x14ac:dyDescent="0.55000000000000004">
      <c r="A37" s="183"/>
      <c r="B37" s="274" t="s">
        <v>1240</v>
      </c>
      <c r="C37" s="859"/>
      <c r="D37" s="944"/>
      <c r="E37" s="954"/>
      <c r="F37" s="661"/>
      <c r="G37" s="661"/>
      <c r="H37" s="661"/>
      <c r="I37" s="661"/>
      <c r="J37" s="661"/>
      <c r="K37" s="661"/>
      <c r="L37" s="661"/>
      <c r="M37" s="661"/>
      <c r="N37" s="661"/>
      <c r="O37" s="661"/>
      <c r="P37" s="661"/>
      <c r="Q37" s="661"/>
      <c r="R37" s="661"/>
      <c r="S37" s="661"/>
      <c r="T37" s="188"/>
      <c r="U37" s="131"/>
    </row>
    <row r="38" spans="1:21" x14ac:dyDescent="0.55000000000000004">
      <c r="A38" s="183"/>
      <c r="B38" s="274" t="s">
        <v>1247</v>
      </c>
      <c r="C38" s="859"/>
      <c r="D38" s="944"/>
      <c r="E38" s="954"/>
      <c r="F38" s="661"/>
      <c r="G38" s="661"/>
      <c r="H38" s="661"/>
      <c r="I38" s="661"/>
      <c r="J38" s="661"/>
      <c r="K38" s="661"/>
      <c r="L38" s="661"/>
      <c r="M38" s="661"/>
      <c r="N38" s="661"/>
      <c r="O38" s="661"/>
      <c r="P38" s="661"/>
      <c r="Q38" s="661"/>
      <c r="R38" s="661"/>
      <c r="S38" s="661"/>
      <c r="T38" s="188"/>
      <c r="U38" s="131"/>
    </row>
    <row r="39" spans="1:21" x14ac:dyDescent="0.55000000000000004">
      <c r="A39" s="183"/>
      <c r="B39" s="274" t="s">
        <v>1242</v>
      </c>
      <c r="C39" s="859"/>
      <c r="D39" s="944"/>
      <c r="E39" s="954"/>
      <c r="F39" s="661"/>
      <c r="G39" s="661"/>
      <c r="H39" s="661"/>
      <c r="I39" s="661"/>
      <c r="J39" s="661"/>
      <c r="K39" s="661"/>
      <c r="L39" s="661"/>
      <c r="M39" s="661"/>
      <c r="N39" s="661"/>
      <c r="O39" s="661"/>
      <c r="P39" s="661"/>
      <c r="Q39" s="661"/>
      <c r="R39" s="661"/>
      <c r="S39" s="661"/>
      <c r="T39" s="188"/>
      <c r="U39" s="131"/>
    </row>
    <row r="40" spans="1:21" ht="43.5" x14ac:dyDescent="0.55000000000000004">
      <c r="A40" s="183"/>
      <c r="B40" s="274" t="s">
        <v>1248</v>
      </c>
      <c r="C40" s="859" t="s">
        <v>1244</v>
      </c>
      <c r="D40" s="942" t="s">
        <v>1236</v>
      </c>
      <c r="E40" s="954">
        <f>F40+G40+H40</f>
        <v>70500</v>
      </c>
      <c r="F40" s="954">
        <f>I40+J40+K40+L40+M40+N40+O40+P40+Q40+R40+S40+T40</f>
        <v>70500</v>
      </c>
      <c r="G40" s="661"/>
      <c r="H40" s="661"/>
      <c r="I40" s="661"/>
      <c r="J40" s="661"/>
      <c r="K40" s="954">
        <v>70500</v>
      </c>
      <c r="L40" s="661"/>
      <c r="M40" s="661"/>
      <c r="N40" s="661"/>
      <c r="O40" s="661"/>
      <c r="P40" s="661"/>
      <c r="Q40" s="661"/>
      <c r="R40" s="661"/>
      <c r="S40" s="661"/>
      <c r="T40" s="188"/>
      <c r="U40" s="131"/>
    </row>
    <row r="41" spans="1:21" ht="43.5" x14ac:dyDescent="0.55000000000000004">
      <c r="A41" s="183"/>
      <c r="B41" s="274" t="s">
        <v>1237</v>
      </c>
      <c r="C41" s="859" t="s">
        <v>1238</v>
      </c>
      <c r="D41" s="944"/>
      <c r="E41" s="954"/>
      <c r="F41" s="661"/>
      <c r="G41" s="661"/>
      <c r="H41" s="661"/>
      <c r="I41" s="661"/>
      <c r="J41" s="661"/>
      <c r="K41" s="661"/>
      <c r="L41" s="661"/>
      <c r="M41" s="661"/>
      <c r="N41" s="661"/>
      <c r="O41" s="661"/>
      <c r="P41" s="661"/>
      <c r="Q41" s="661"/>
      <c r="R41" s="661"/>
      <c r="S41" s="661"/>
      <c r="T41" s="188"/>
      <c r="U41" s="131"/>
    </row>
    <row r="42" spans="1:21" x14ac:dyDescent="0.55000000000000004">
      <c r="A42" s="183"/>
      <c r="B42" s="274" t="s">
        <v>1246</v>
      </c>
      <c r="C42" s="859"/>
      <c r="D42" s="944"/>
      <c r="E42" s="954"/>
      <c r="F42" s="661"/>
      <c r="G42" s="661"/>
      <c r="H42" s="661"/>
      <c r="I42" s="661"/>
      <c r="J42" s="661"/>
      <c r="K42" s="661"/>
      <c r="L42" s="661"/>
      <c r="M42" s="661"/>
      <c r="N42" s="661"/>
      <c r="O42" s="661"/>
      <c r="P42" s="661"/>
      <c r="Q42" s="661"/>
      <c r="R42" s="661"/>
      <c r="S42" s="661"/>
      <c r="T42" s="188"/>
      <c r="U42" s="131"/>
    </row>
    <row r="43" spans="1:21" x14ac:dyDescent="0.55000000000000004">
      <c r="A43" s="183"/>
      <c r="B43" s="274" t="s">
        <v>1240</v>
      </c>
      <c r="C43" s="859"/>
      <c r="D43" s="944"/>
      <c r="E43" s="954"/>
      <c r="F43" s="661"/>
      <c r="G43" s="661"/>
      <c r="H43" s="661"/>
      <c r="I43" s="661"/>
      <c r="J43" s="661"/>
      <c r="K43" s="661"/>
      <c r="L43" s="661"/>
      <c r="M43" s="661"/>
      <c r="N43" s="661"/>
      <c r="O43" s="661"/>
      <c r="P43" s="661"/>
      <c r="Q43" s="661"/>
      <c r="R43" s="661"/>
      <c r="S43" s="661"/>
      <c r="T43" s="188"/>
      <c r="U43" s="131"/>
    </row>
    <row r="44" spans="1:21" x14ac:dyDescent="0.55000000000000004">
      <c r="A44" s="183"/>
      <c r="B44" s="274" t="s">
        <v>1247</v>
      </c>
      <c r="C44" s="859"/>
      <c r="D44" s="944"/>
      <c r="E44" s="954"/>
      <c r="F44" s="661"/>
      <c r="G44" s="661"/>
      <c r="H44" s="661"/>
      <c r="I44" s="661"/>
      <c r="J44" s="661"/>
      <c r="K44" s="661"/>
      <c r="L44" s="661"/>
      <c r="M44" s="661"/>
      <c r="N44" s="661"/>
      <c r="O44" s="661"/>
      <c r="P44" s="661"/>
      <c r="Q44" s="661"/>
      <c r="R44" s="661"/>
      <c r="S44" s="661"/>
      <c r="T44" s="188"/>
      <c r="U44" s="131"/>
    </row>
    <row r="45" spans="1:21" x14ac:dyDescent="0.55000000000000004">
      <c r="A45" s="183"/>
      <c r="B45" s="274" t="s">
        <v>1249</v>
      </c>
      <c r="C45" s="859"/>
      <c r="D45" s="944"/>
      <c r="E45" s="954"/>
      <c r="F45" s="661"/>
      <c r="G45" s="661"/>
      <c r="H45" s="661"/>
      <c r="I45" s="661"/>
      <c r="J45" s="661"/>
      <c r="K45" s="661"/>
      <c r="L45" s="661"/>
      <c r="M45" s="661"/>
      <c r="N45" s="661"/>
      <c r="O45" s="661"/>
      <c r="P45" s="661"/>
      <c r="Q45" s="661"/>
      <c r="R45" s="661"/>
      <c r="S45" s="661"/>
      <c r="T45" s="188"/>
      <c r="U45" s="131"/>
    </row>
    <row r="46" spans="1:21" x14ac:dyDescent="0.55000000000000004">
      <c r="A46" s="183"/>
      <c r="B46" s="274" t="s">
        <v>1250</v>
      </c>
      <c r="C46" s="859" t="s">
        <v>1251</v>
      </c>
      <c r="D46" s="932" t="s">
        <v>1231</v>
      </c>
      <c r="E46" s="954"/>
      <c r="F46" s="954"/>
      <c r="G46" s="661"/>
      <c r="H46" s="661"/>
      <c r="I46" s="661"/>
      <c r="J46" s="661"/>
      <c r="K46" s="661"/>
      <c r="L46" s="661"/>
      <c r="M46" s="661"/>
      <c r="N46" s="661"/>
      <c r="O46" s="661"/>
      <c r="P46" s="661"/>
      <c r="Q46" s="661"/>
      <c r="R46" s="661"/>
      <c r="S46" s="661"/>
      <c r="T46" s="188"/>
      <c r="U46" s="131"/>
    </row>
    <row r="47" spans="1:21" x14ac:dyDescent="0.55000000000000004">
      <c r="A47" s="183"/>
      <c r="B47" s="274" t="s">
        <v>1252</v>
      </c>
      <c r="C47" s="859" t="s">
        <v>1253</v>
      </c>
      <c r="D47" s="944"/>
      <c r="E47" s="954"/>
      <c r="F47" s="661"/>
      <c r="G47" s="661"/>
      <c r="H47" s="661"/>
      <c r="I47" s="661"/>
      <c r="J47" s="661"/>
      <c r="K47" s="661"/>
      <c r="L47" s="661"/>
      <c r="M47" s="661"/>
      <c r="N47" s="661"/>
      <c r="O47" s="661"/>
      <c r="P47" s="661"/>
      <c r="Q47" s="661"/>
      <c r="R47" s="661"/>
      <c r="S47" s="661"/>
      <c r="T47" s="188"/>
      <c r="U47" s="131"/>
    </row>
    <row r="48" spans="1:21" ht="43.5" x14ac:dyDescent="0.55000000000000004">
      <c r="A48" s="183"/>
      <c r="B48" s="274" t="s">
        <v>1254</v>
      </c>
      <c r="C48" s="859" t="s">
        <v>1255</v>
      </c>
      <c r="D48" s="944"/>
      <c r="E48" s="954"/>
      <c r="F48" s="661"/>
      <c r="G48" s="661"/>
      <c r="H48" s="661"/>
      <c r="I48" s="661"/>
      <c r="J48" s="661"/>
      <c r="K48" s="661"/>
      <c r="L48" s="661"/>
      <c r="M48" s="661"/>
      <c r="N48" s="661"/>
      <c r="O48" s="661"/>
      <c r="P48" s="661"/>
      <c r="Q48" s="661"/>
      <c r="R48" s="661"/>
      <c r="S48" s="661"/>
      <c r="T48" s="188"/>
      <c r="U48" s="131"/>
    </row>
    <row r="49" spans="1:21" x14ac:dyDescent="0.55000000000000004">
      <c r="A49" s="183"/>
      <c r="B49" s="274" t="s">
        <v>1256</v>
      </c>
      <c r="C49" s="859" t="s">
        <v>1257</v>
      </c>
      <c r="D49" s="944"/>
      <c r="E49" s="954"/>
      <c r="F49" s="661"/>
      <c r="G49" s="661"/>
      <c r="H49" s="661"/>
      <c r="I49" s="661"/>
      <c r="J49" s="661"/>
      <c r="K49" s="661"/>
      <c r="L49" s="661"/>
      <c r="M49" s="661"/>
      <c r="N49" s="661"/>
      <c r="O49" s="661"/>
      <c r="P49" s="661"/>
      <c r="Q49" s="661"/>
      <c r="R49" s="661"/>
      <c r="S49" s="661"/>
      <c r="T49" s="188"/>
      <c r="U49" s="131"/>
    </row>
    <row r="50" spans="1:21" x14ac:dyDescent="0.55000000000000004">
      <c r="A50" s="183"/>
      <c r="B50" s="274"/>
      <c r="C50" s="859"/>
      <c r="D50" s="944"/>
      <c r="E50" s="954"/>
      <c r="F50" s="661"/>
      <c r="G50" s="661"/>
      <c r="H50" s="661"/>
      <c r="I50" s="661"/>
      <c r="J50" s="661"/>
      <c r="K50" s="661"/>
      <c r="L50" s="661"/>
      <c r="M50" s="661"/>
      <c r="N50" s="661"/>
      <c r="O50" s="661"/>
      <c r="P50" s="661"/>
      <c r="Q50" s="661"/>
      <c r="R50" s="661"/>
      <c r="S50" s="661"/>
      <c r="T50" s="188"/>
      <c r="U50" s="131"/>
    </row>
    <row r="51" spans="1:21" x14ac:dyDescent="0.55000000000000004">
      <c r="A51" s="183"/>
      <c r="B51" s="274" t="s">
        <v>1258</v>
      </c>
      <c r="C51" s="859" t="s">
        <v>1251</v>
      </c>
      <c r="D51" s="752" t="s">
        <v>1259</v>
      </c>
      <c r="E51" s="954"/>
      <c r="F51" s="661"/>
      <c r="G51" s="661"/>
      <c r="H51" s="661"/>
      <c r="I51" s="661"/>
      <c r="J51" s="661"/>
      <c r="K51" s="661"/>
      <c r="L51" s="661"/>
      <c r="M51" s="661"/>
      <c r="N51" s="661"/>
      <c r="O51" s="661"/>
      <c r="P51" s="661"/>
      <c r="Q51" s="661"/>
      <c r="R51" s="661"/>
      <c r="S51" s="661"/>
      <c r="T51" s="188"/>
      <c r="U51" s="131"/>
    </row>
    <row r="52" spans="1:21" x14ac:dyDescent="0.55000000000000004">
      <c r="A52" s="183"/>
      <c r="B52" s="274" t="s">
        <v>1260</v>
      </c>
      <c r="C52" s="859" t="s">
        <v>1261</v>
      </c>
      <c r="D52" s="944"/>
      <c r="E52" s="661"/>
      <c r="F52" s="661"/>
      <c r="G52" s="661"/>
      <c r="H52" s="661"/>
      <c r="I52" s="661"/>
      <c r="J52" s="661"/>
      <c r="K52" s="661"/>
      <c r="L52" s="661"/>
      <c r="M52" s="661"/>
      <c r="N52" s="661"/>
      <c r="O52" s="661"/>
      <c r="P52" s="661"/>
      <c r="Q52" s="661"/>
      <c r="R52" s="661"/>
      <c r="S52" s="661"/>
      <c r="T52" s="188"/>
      <c r="U52" s="131"/>
    </row>
    <row r="53" spans="1:21" x14ac:dyDescent="0.55000000000000004">
      <c r="A53" s="183"/>
      <c r="B53" s="274" t="s">
        <v>1262</v>
      </c>
      <c r="C53" s="859" t="s">
        <v>1263</v>
      </c>
      <c r="D53" s="944"/>
      <c r="E53" s="661"/>
      <c r="F53" s="661"/>
      <c r="G53" s="661"/>
      <c r="H53" s="661"/>
      <c r="I53" s="661"/>
      <c r="J53" s="661"/>
      <c r="K53" s="661"/>
      <c r="L53" s="661"/>
      <c r="M53" s="661"/>
      <c r="N53" s="661"/>
      <c r="O53" s="661"/>
      <c r="P53" s="661"/>
      <c r="Q53" s="661"/>
      <c r="R53" s="661"/>
      <c r="S53" s="661"/>
      <c r="T53" s="188"/>
      <c r="U53" s="131"/>
    </row>
    <row r="54" spans="1:21" x14ac:dyDescent="0.55000000000000004">
      <c r="A54" s="183"/>
      <c r="B54" s="274" t="s">
        <v>1264</v>
      </c>
      <c r="C54" s="859"/>
      <c r="D54" s="944"/>
      <c r="E54" s="661"/>
      <c r="F54" s="661"/>
      <c r="G54" s="661"/>
      <c r="H54" s="661"/>
      <c r="I54" s="661"/>
      <c r="J54" s="661"/>
      <c r="K54" s="661"/>
      <c r="L54" s="661"/>
      <c r="M54" s="661"/>
      <c r="N54" s="661"/>
      <c r="O54" s="661"/>
      <c r="P54" s="661"/>
      <c r="Q54" s="661"/>
      <c r="R54" s="661"/>
      <c r="S54" s="661"/>
      <c r="T54" s="188"/>
      <c r="U54" s="131"/>
    </row>
    <row r="55" spans="1:21" x14ac:dyDescent="0.55000000000000004">
      <c r="A55" s="183"/>
      <c r="B55" s="274" t="s">
        <v>1265</v>
      </c>
      <c r="C55" s="859"/>
      <c r="D55" s="944"/>
      <c r="E55" s="661"/>
      <c r="F55" s="661"/>
      <c r="G55" s="661"/>
      <c r="H55" s="661"/>
      <c r="I55" s="661"/>
      <c r="J55" s="661"/>
      <c r="K55" s="661"/>
      <c r="L55" s="661"/>
      <c r="M55" s="661"/>
      <c r="N55" s="661"/>
      <c r="O55" s="661"/>
      <c r="P55" s="661"/>
      <c r="Q55" s="661"/>
      <c r="R55" s="661"/>
      <c r="S55" s="661"/>
      <c r="T55" s="188"/>
      <c r="U55" s="131"/>
    </row>
    <row r="56" spans="1:21" x14ac:dyDescent="0.55000000000000004">
      <c r="A56" s="183"/>
      <c r="B56" s="274" t="s">
        <v>1266</v>
      </c>
      <c r="C56" s="859"/>
      <c r="D56" s="944"/>
      <c r="E56" s="661"/>
      <c r="F56" s="661"/>
      <c r="G56" s="661"/>
      <c r="H56" s="661"/>
      <c r="I56" s="661"/>
      <c r="J56" s="661"/>
      <c r="K56" s="661"/>
      <c r="L56" s="661"/>
      <c r="M56" s="661"/>
      <c r="N56" s="661"/>
      <c r="O56" s="661"/>
      <c r="P56" s="661"/>
      <c r="Q56" s="661"/>
      <c r="R56" s="661"/>
      <c r="S56" s="661"/>
      <c r="T56" s="188"/>
      <c r="U56" s="131"/>
    </row>
    <row r="57" spans="1:21" x14ac:dyDescent="0.55000000000000004">
      <c r="A57" s="183"/>
      <c r="B57" s="274" t="s">
        <v>1267</v>
      </c>
      <c r="C57" s="859"/>
      <c r="D57" s="944"/>
      <c r="E57" s="661"/>
      <c r="F57" s="661"/>
      <c r="G57" s="661"/>
      <c r="H57" s="661"/>
      <c r="I57" s="661"/>
      <c r="J57" s="661"/>
      <c r="K57" s="661"/>
      <c r="L57" s="661"/>
      <c r="M57" s="661"/>
      <c r="N57" s="661"/>
      <c r="O57" s="661"/>
      <c r="P57" s="661"/>
      <c r="Q57" s="661"/>
      <c r="R57" s="661"/>
      <c r="S57" s="661"/>
      <c r="T57" s="188"/>
      <c r="U57" s="131"/>
    </row>
    <row r="58" spans="1:21" s="199" customFormat="1" ht="21.75" x14ac:dyDescent="0.5">
      <c r="A58" s="882"/>
      <c r="B58" s="721"/>
      <c r="C58" s="738"/>
      <c r="D58" s="738"/>
      <c r="E58" s="739">
        <f>SUM(E28:E57)</f>
        <v>264000</v>
      </c>
      <c r="F58" s="739">
        <f t="shared" ref="F58:T58" si="1">SUM(F28:F57)</f>
        <v>264000</v>
      </c>
      <c r="G58" s="739">
        <f t="shared" si="1"/>
        <v>0</v>
      </c>
      <c r="H58" s="739">
        <f t="shared" si="1"/>
        <v>0</v>
      </c>
      <c r="I58" s="739">
        <f t="shared" si="1"/>
        <v>0</v>
      </c>
      <c r="J58" s="739">
        <f t="shared" si="1"/>
        <v>0</v>
      </c>
      <c r="K58" s="958">
        <f t="shared" si="1"/>
        <v>178500</v>
      </c>
      <c r="L58" s="739">
        <f t="shared" si="1"/>
        <v>85500</v>
      </c>
      <c r="M58" s="739">
        <f t="shared" si="1"/>
        <v>0</v>
      </c>
      <c r="N58" s="739">
        <f t="shared" si="1"/>
        <v>0</v>
      </c>
      <c r="O58" s="739">
        <f t="shared" si="1"/>
        <v>0</v>
      </c>
      <c r="P58" s="739">
        <f t="shared" si="1"/>
        <v>0</v>
      </c>
      <c r="Q58" s="739">
        <f t="shared" si="1"/>
        <v>0</v>
      </c>
      <c r="R58" s="739">
        <f t="shared" si="1"/>
        <v>0</v>
      </c>
      <c r="S58" s="739">
        <f t="shared" si="1"/>
        <v>0</v>
      </c>
      <c r="T58" s="739">
        <f t="shared" si="1"/>
        <v>0</v>
      </c>
      <c r="U58" s="738"/>
    </row>
    <row r="59" spans="1:21" x14ac:dyDescent="0.55000000000000004">
      <c r="A59" s="183">
        <v>25</v>
      </c>
      <c r="B59" s="472" t="s">
        <v>142</v>
      </c>
      <c r="C59" s="131"/>
      <c r="D59" s="131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31"/>
    </row>
    <row r="60" spans="1:21" ht="43.5" x14ac:dyDescent="0.55000000000000004">
      <c r="A60" s="183"/>
      <c r="B60" s="634" t="s">
        <v>1268</v>
      </c>
      <c r="C60" s="946" t="s">
        <v>1269</v>
      </c>
      <c r="D60" s="947" t="s">
        <v>1236</v>
      </c>
      <c r="E60" s="954">
        <v>4750</v>
      </c>
      <c r="F60" s="954">
        <v>4750</v>
      </c>
      <c r="G60" s="954"/>
      <c r="H60" s="954"/>
      <c r="I60" s="954"/>
      <c r="J60" s="954"/>
      <c r="K60" s="954">
        <v>4750</v>
      </c>
      <c r="L60" s="661"/>
      <c r="M60" s="661"/>
      <c r="N60" s="661"/>
      <c r="O60" s="661"/>
      <c r="P60" s="661"/>
      <c r="Q60" s="661"/>
      <c r="R60" s="661"/>
      <c r="S60" s="661"/>
      <c r="T60" s="661"/>
      <c r="U60" s="263" t="s">
        <v>1232</v>
      </c>
    </row>
    <row r="61" spans="1:21" x14ac:dyDescent="0.55000000000000004">
      <c r="A61" s="183"/>
      <c r="B61" s="712" t="s">
        <v>1270</v>
      </c>
      <c r="C61" s="859"/>
      <c r="D61" s="944"/>
      <c r="E61" s="661"/>
      <c r="F61" s="661"/>
      <c r="G61" s="661"/>
      <c r="H61" s="661"/>
      <c r="I61" s="661"/>
      <c r="J61" s="661"/>
      <c r="K61" s="661"/>
      <c r="L61" s="661"/>
      <c r="M61" s="661"/>
      <c r="N61" s="661"/>
      <c r="O61" s="661"/>
      <c r="P61" s="661"/>
      <c r="Q61" s="661"/>
      <c r="R61" s="661"/>
      <c r="S61" s="661"/>
      <c r="T61" s="661"/>
      <c r="U61" s="202"/>
    </row>
    <row r="62" spans="1:21" x14ac:dyDescent="0.55000000000000004">
      <c r="A62" s="183"/>
      <c r="B62" s="274" t="s">
        <v>1271</v>
      </c>
      <c r="C62" s="859"/>
      <c r="D62" s="944"/>
      <c r="E62" s="661"/>
      <c r="F62" s="661"/>
      <c r="G62" s="661"/>
      <c r="H62" s="661"/>
      <c r="I62" s="661"/>
      <c r="J62" s="661"/>
      <c r="K62" s="661"/>
      <c r="L62" s="661"/>
      <c r="M62" s="661"/>
      <c r="N62" s="661"/>
      <c r="O62" s="661"/>
      <c r="P62" s="661"/>
      <c r="Q62" s="661"/>
      <c r="R62" s="661"/>
      <c r="S62" s="661"/>
      <c r="T62" s="661"/>
      <c r="U62" s="202"/>
    </row>
    <row r="63" spans="1:21" x14ac:dyDescent="0.55000000000000004">
      <c r="A63" s="183"/>
      <c r="B63" s="274" t="s">
        <v>1272</v>
      </c>
      <c r="C63" s="859"/>
      <c r="D63" s="944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1"/>
      <c r="T63" s="661"/>
      <c r="U63" s="202"/>
    </row>
    <row r="64" spans="1:21" x14ac:dyDescent="0.55000000000000004">
      <c r="A64" s="183"/>
      <c r="B64" s="274" t="s">
        <v>1273</v>
      </c>
      <c r="C64" s="859"/>
      <c r="D64" s="944"/>
      <c r="E64" s="661"/>
      <c r="F64" s="661"/>
      <c r="G64" s="661"/>
      <c r="H64" s="661"/>
      <c r="I64" s="661"/>
      <c r="J64" s="661"/>
      <c r="K64" s="661"/>
      <c r="L64" s="661"/>
      <c r="M64" s="661"/>
      <c r="N64" s="661"/>
      <c r="O64" s="661"/>
      <c r="P64" s="661"/>
      <c r="Q64" s="661"/>
      <c r="R64" s="661"/>
      <c r="S64" s="661"/>
      <c r="T64" s="661"/>
      <c r="U64" s="202"/>
    </row>
    <row r="65" spans="1:21" x14ac:dyDescent="0.55000000000000004">
      <c r="A65" s="828"/>
      <c r="B65" s="948"/>
      <c r="C65" s="775"/>
      <c r="D65" s="775"/>
      <c r="E65" s="945">
        <f t="shared" ref="E65:T65" si="2">SUM(E60:E64)</f>
        <v>4750</v>
      </c>
      <c r="F65" s="945">
        <f t="shared" si="2"/>
        <v>4750</v>
      </c>
      <c r="G65" s="945">
        <f t="shared" si="2"/>
        <v>0</v>
      </c>
      <c r="H65" s="945">
        <f t="shared" si="2"/>
        <v>0</v>
      </c>
      <c r="I65" s="945">
        <f t="shared" si="2"/>
        <v>0</v>
      </c>
      <c r="J65" s="945">
        <f t="shared" si="2"/>
        <v>0</v>
      </c>
      <c r="K65" s="945">
        <f t="shared" si="2"/>
        <v>4750</v>
      </c>
      <c r="L65" s="945">
        <f t="shared" si="2"/>
        <v>0</v>
      </c>
      <c r="M65" s="945">
        <f t="shared" si="2"/>
        <v>0</v>
      </c>
      <c r="N65" s="945">
        <f t="shared" si="2"/>
        <v>0</v>
      </c>
      <c r="O65" s="945">
        <f t="shared" si="2"/>
        <v>0</v>
      </c>
      <c r="P65" s="945">
        <f t="shared" si="2"/>
        <v>0</v>
      </c>
      <c r="Q65" s="945">
        <f t="shared" si="2"/>
        <v>0</v>
      </c>
      <c r="R65" s="945">
        <f t="shared" si="2"/>
        <v>0</v>
      </c>
      <c r="S65" s="945">
        <f t="shared" si="2"/>
        <v>0</v>
      </c>
      <c r="T65" s="945">
        <f t="shared" si="2"/>
        <v>0</v>
      </c>
      <c r="U65" s="738"/>
    </row>
    <row r="66" spans="1:21" ht="120" x14ac:dyDescent="0.55000000000000004">
      <c r="A66" s="183">
        <v>26</v>
      </c>
      <c r="B66" s="473" t="s">
        <v>267</v>
      </c>
      <c r="C66" s="131"/>
      <c r="D66" s="131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202"/>
    </row>
    <row r="67" spans="1:21" ht="58.5" x14ac:dyDescent="0.55000000000000004">
      <c r="A67" s="183"/>
      <c r="B67" s="274" t="s">
        <v>1274</v>
      </c>
      <c r="C67" s="1466" t="s">
        <v>1275</v>
      </c>
      <c r="D67" s="951" t="s">
        <v>1276</v>
      </c>
      <c r="E67" s="681">
        <f>F67+G67+H67</f>
        <v>41800</v>
      </c>
      <c r="F67" s="681"/>
      <c r="G67" s="681">
        <v>41800</v>
      </c>
      <c r="H67" s="681"/>
      <c r="I67" s="681"/>
      <c r="J67" s="681"/>
      <c r="K67" s="681"/>
      <c r="L67" s="681"/>
      <c r="M67" s="681"/>
      <c r="N67" s="681"/>
      <c r="O67" s="681"/>
      <c r="P67" s="681"/>
      <c r="Q67" s="681">
        <v>41800</v>
      </c>
      <c r="R67" s="681"/>
      <c r="S67" s="681"/>
      <c r="T67" s="188"/>
      <c r="U67" s="263" t="s">
        <v>1232</v>
      </c>
    </row>
    <row r="68" spans="1:21" x14ac:dyDescent="0.55000000000000004">
      <c r="A68" s="183"/>
      <c r="B68" s="712" t="s">
        <v>1270</v>
      </c>
      <c r="C68" s="859"/>
      <c r="D68" s="951"/>
      <c r="E68" s="681"/>
      <c r="F68" s="681"/>
      <c r="G68" s="681"/>
      <c r="H68" s="681"/>
      <c r="I68" s="681"/>
      <c r="J68" s="681"/>
      <c r="K68" s="681"/>
      <c r="L68" s="681"/>
      <c r="M68" s="681"/>
      <c r="N68" s="681"/>
      <c r="O68" s="681"/>
      <c r="P68" s="681"/>
      <c r="Q68" s="681"/>
      <c r="R68" s="681"/>
      <c r="S68" s="681"/>
      <c r="T68" s="188"/>
      <c r="U68" s="202"/>
    </row>
    <row r="69" spans="1:21" x14ac:dyDescent="0.55000000000000004">
      <c r="A69" s="183"/>
      <c r="B69" s="274" t="s">
        <v>1277</v>
      </c>
      <c r="C69" s="859"/>
      <c r="D69" s="951"/>
      <c r="E69" s="681"/>
      <c r="F69" s="681"/>
      <c r="G69" s="681"/>
      <c r="H69" s="681"/>
      <c r="I69" s="681"/>
      <c r="J69" s="681"/>
      <c r="K69" s="681"/>
      <c r="L69" s="681"/>
      <c r="M69" s="681"/>
      <c r="N69" s="681"/>
      <c r="O69" s="681"/>
      <c r="P69" s="681"/>
      <c r="Q69" s="681"/>
      <c r="R69" s="681"/>
      <c r="S69" s="681"/>
      <c r="T69" s="188"/>
      <c r="U69" s="131"/>
    </row>
    <row r="70" spans="1:21" x14ac:dyDescent="0.55000000000000004">
      <c r="A70" s="183"/>
      <c r="B70" s="274" t="s">
        <v>1272</v>
      </c>
      <c r="C70" s="859"/>
      <c r="D70" s="951"/>
      <c r="E70" s="681"/>
      <c r="F70" s="681"/>
      <c r="G70" s="681"/>
      <c r="H70" s="681"/>
      <c r="I70" s="681"/>
      <c r="J70" s="681"/>
      <c r="K70" s="681"/>
      <c r="L70" s="681"/>
      <c r="M70" s="681"/>
      <c r="N70" s="681"/>
      <c r="O70" s="681"/>
      <c r="P70" s="681"/>
      <c r="Q70" s="681"/>
      <c r="R70" s="681"/>
      <c r="S70" s="681"/>
      <c r="T70" s="188"/>
      <c r="U70" s="131"/>
    </row>
    <row r="71" spans="1:21" x14ac:dyDescent="0.55000000000000004">
      <c r="A71" s="183"/>
      <c r="B71" s="274" t="s">
        <v>1278</v>
      </c>
      <c r="C71" s="859"/>
      <c r="D71" s="951"/>
      <c r="E71" s="681"/>
      <c r="F71" s="681"/>
      <c r="G71" s="681"/>
      <c r="H71" s="681"/>
      <c r="I71" s="681"/>
      <c r="J71" s="681"/>
      <c r="K71" s="681"/>
      <c r="L71" s="681"/>
      <c r="M71" s="681"/>
      <c r="N71" s="681"/>
      <c r="O71" s="681"/>
      <c r="P71" s="681"/>
      <c r="Q71" s="681"/>
      <c r="R71" s="681"/>
      <c r="S71" s="681"/>
      <c r="T71" s="188"/>
      <c r="U71" s="131"/>
    </row>
    <row r="72" spans="1:21" x14ac:dyDescent="0.55000000000000004">
      <c r="A72" s="183"/>
      <c r="B72" s="274" t="s">
        <v>1279</v>
      </c>
      <c r="C72" s="859"/>
      <c r="D72" s="951"/>
      <c r="E72" s="681"/>
      <c r="F72" s="681"/>
      <c r="G72" s="681"/>
      <c r="H72" s="681"/>
      <c r="I72" s="681"/>
      <c r="J72" s="681"/>
      <c r="K72" s="681"/>
      <c r="L72" s="681"/>
      <c r="M72" s="681"/>
      <c r="N72" s="681"/>
      <c r="O72" s="681"/>
      <c r="P72" s="681"/>
      <c r="Q72" s="681"/>
      <c r="R72" s="681"/>
      <c r="S72" s="681"/>
      <c r="T72" s="188"/>
      <c r="U72" s="131"/>
    </row>
    <row r="73" spans="1:21" ht="43.5" x14ac:dyDescent="0.55000000000000004">
      <c r="A73" s="183"/>
      <c r="B73" s="274" t="s">
        <v>1280</v>
      </c>
      <c r="C73" s="950" t="s">
        <v>1281</v>
      </c>
      <c r="D73" s="773" t="s">
        <v>1282</v>
      </c>
      <c r="E73" s="681">
        <f>F73+G73+H73</f>
        <v>16980</v>
      </c>
      <c r="F73" s="681">
        <v>16980</v>
      </c>
      <c r="G73" s="681"/>
      <c r="H73" s="681"/>
      <c r="I73" s="681"/>
      <c r="J73" s="681"/>
      <c r="K73" s="681">
        <v>8490</v>
      </c>
      <c r="L73" s="681"/>
      <c r="M73" s="681"/>
      <c r="N73" s="681"/>
      <c r="O73" s="681"/>
      <c r="P73" s="681">
        <v>8490</v>
      </c>
      <c r="Q73" s="681"/>
      <c r="R73" s="681"/>
      <c r="S73" s="681"/>
      <c r="T73" s="188"/>
      <c r="U73" s="131"/>
    </row>
    <row r="74" spans="1:21" x14ac:dyDescent="0.55000000000000004">
      <c r="A74" s="183"/>
      <c r="B74" s="252" t="s">
        <v>1283</v>
      </c>
      <c r="C74" s="859"/>
      <c r="D74" s="951"/>
      <c r="E74" s="681"/>
      <c r="F74" s="681"/>
      <c r="G74" s="681"/>
      <c r="H74" s="681"/>
      <c r="I74" s="681"/>
      <c r="J74" s="681"/>
      <c r="K74" s="681"/>
      <c r="L74" s="681"/>
      <c r="M74" s="681"/>
      <c r="N74" s="681"/>
      <c r="O74" s="681"/>
      <c r="P74" s="681"/>
      <c r="Q74" s="681"/>
      <c r="R74" s="681"/>
      <c r="S74" s="681"/>
      <c r="T74" s="188"/>
      <c r="U74" s="131"/>
    </row>
    <row r="75" spans="1:21" ht="43.5" x14ac:dyDescent="0.55000000000000004">
      <c r="A75" s="183"/>
      <c r="B75" s="949" t="s">
        <v>2325</v>
      </c>
      <c r="C75" s="859"/>
      <c r="D75" s="951"/>
      <c r="E75" s="681"/>
      <c r="F75" s="681"/>
      <c r="G75" s="681"/>
      <c r="H75" s="681"/>
      <c r="I75" s="681"/>
      <c r="J75" s="681"/>
      <c r="K75" s="681"/>
      <c r="L75" s="681"/>
      <c r="M75" s="681"/>
      <c r="N75" s="681"/>
      <c r="O75" s="681"/>
      <c r="P75" s="681"/>
      <c r="Q75" s="681"/>
      <c r="R75" s="681"/>
      <c r="S75" s="681"/>
      <c r="T75" s="188"/>
      <c r="U75" s="131"/>
    </row>
    <row r="76" spans="1:21" x14ac:dyDescent="0.55000000000000004">
      <c r="A76" s="183"/>
      <c r="B76" s="252" t="s">
        <v>1284</v>
      </c>
      <c r="C76" s="859"/>
      <c r="D76" s="951"/>
      <c r="E76" s="681"/>
      <c r="F76" s="681"/>
      <c r="G76" s="681"/>
      <c r="H76" s="681"/>
      <c r="I76" s="681"/>
      <c r="J76" s="681"/>
      <c r="K76" s="681"/>
      <c r="L76" s="681"/>
      <c r="M76" s="681"/>
      <c r="N76" s="681"/>
      <c r="O76" s="681"/>
      <c r="P76" s="681"/>
      <c r="Q76" s="681"/>
      <c r="R76" s="681"/>
      <c r="S76" s="681"/>
      <c r="T76" s="188"/>
      <c r="U76" s="263" t="s">
        <v>1232</v>
      </c>
    </row>
    <row r="77" spans="1:21" x14ac:dyDescent="0.55000000000000004">
      <c r="A77" s="183"/>
      <c r="B77" s="252" t="s">
        <v>1285</v>
      </c>
      <c r="C77" s="859"/>
      <c r="D77" s="952"/>
      <c r="E77" s="681"/>
      <c r="F77" s="681"/>
      <c r="G77" s="681"/>
      <c r="H77" s="681"/>
      <c r="I77" s="681"/>
      <c r="J77" s="681"/>
      <c r="K77" s="681"/>
      <c r="L77" s="681"/>
      <c r="M77" s="681"/>
      <c r="N77" s="681"/>
      <c r="O77" s="681"/>
      <c r="P77" s="681"/>
      <c r="Q77" s="681"/>
      <c r="R77" s="681"/>
      <c r="S77" s="681"/>
      <c r="T77" s="188"/>
      <c r="U77" s="131"/>
    </row>
    <row r="78" spans="1:21" x14ac:dyDescent="0.55000000000000004">
      <c r="A78" s="183"/>
      <c r="B78" s="252" t="s">
        <v>1286</v>
      </c>
      <c r="C78" s="859"/>
      <c r="D78" s="952"/>
      <c r="E78" s="681"/>
      <c r="F78" s="681"/>
      <c r="G78" s="681"/>
      <c r="H78" s="681"/>
      <c r="I78" s="681"/>
      <c r="J78" s="681"/>
      <c r="K78" s="681"/>
      <c r="L78" s="681"/>
      <c r="M78" s="681"/>
      <c r="N78" s="681"/>
      <c r="O78" s="681"/>
      <c r="P78" s="681"/>
      <c r="Q78" s="681"/>
      <c r="R78" s="681"/>
      <c r="S78" s="681"/>
      <c r="T78" s="188"/>
      <c r="U78" s="131"/>
    </row>
    <row r="79" spans="1:21" x14ac:dyDescent="0.55000000000000004">
      <c r="A79" s="183"/>
      <c r="B79" s="252" t="s">
        <v>1287</v>
      </c>
      <c r="C79" s="206"/>
      <c r="D79" s="952"/>
      <c r="E79" s="681"/>
      <c r="F79" s="681"/>
      <c r="G79" s="681"/>
      <c r="H79" s="681"/>
      <c r="I79" s="681"/>
      <c r="J79" s="681"/>
      <c r="K79" s="681"/>
      <c r="L79" s="681"/>
      <c r="M79" s="681"/>
      <c r="N79" s="681"/>
      <c r="O79" s="681"/>
      <c r="P79" s="681"/>
      <c r="Q79" s="681"/>
      <c r="R79" s="681"/>
      <c r="S79" s="681"/>
      <c r="T79" s="188"/>
      <c r="U79" s="131"/>
    </row>
    <row r="80" spans="1:21" ht="43.5" x14ac:dyDescent="0.55000000000000004">
      <c r="A80" s="183"/>
      <c r="B80" s="949" t="s">
        <v>1288</v>
      </c>
      <c r="C80" s="950" t="s">
        <v>1289</v>
      </c>
      <c r="D80" s="953" t="s">
        <v>1290</v>
      </c>
      <c r="E80" s="681">
        <f>F80+G80+H80</f>
        <v>32790</v>
      </c>
      <c r="F80" s="681">
        <v>32790</v>
      </c>
      <c r="G80" s="681"/>
      <c r="H80" s="681"/>
      <c r="I80" s="681"/>
      <c r="J80" s="681"/>
      <c r="K80" s="681"/>
      <c r="L80" s="681">
        <v>10930</v>
      </c>
      <c r="M80" s="681"/>
      <c r="N80" s="681"/>
      <c r="O80" s="681">
        <v>10930</v>
      </c>
      <c r="P80" s="681"/>
      <c r="Q80" s="681"/>
      <c r="R80" s="681">
        <v>10930</v>
      </c>
      <c r="S80" s="681"/>
      <c r="T80" s="188"/>
      <c r="U80" s="131"/>
    </row>
    <row r="81" spans="1:21" x14ac:dyDescent="0.55000000000000004">
      <c r="A81" s="183"/>
      <c r="B81" s="252" t="s">
        <v>1291</v>
      </c>
      <c r="C81" s="206"/>
      <c r="D81" s="952"/>
      <c r="E81" s="681"/>
      <c r="F81" s="681"/>
      <c r="G81" s="681"/>
      <c r="H81" s="681"/>
      <c r="I81" s="681"/>
      <c r="J81" s="681"/>
      <c r="K81" s="681"/>
      <c r="L81" s="681"/>
      <c r="M81" s="681"/>
      <c r="N81" s="681"/>
      <c r="O81" s="681"/>
      <c r="P81" s="681"/>
      <c r="Q81" s="681"/>
      <c r="R81" s="681"/>
      <c r="S81" s="681"/>
      <c r="T81" s="188"/>
      <c r="U81" s="131"/>
    </row>
    <row r="82" spans="1:21" ht="43.5" x14ac:dyDescent="0.55000000000000004">
      <c r="A82" s="131"/>
      <c r="B82" s="252" t="s">
        <v>1292</v>
      </c>
      <c r="C82" s="206"/>
      <c r="D82" s="952"/>
      <c r="E82" s="681"/>
      <c r="F82" s="681"/>
      <c r="G82" s="681"/>
      <c r="H82" s="681"/>
      <c r="I82" s="681"/>
      <c r="J82" s="681"/>
      <c r="K82" s="681"/>
      <c r="L82" s="681"/>
      <c r="M82" s="681"/>
      <c r="N82" s="681"/>
      <c r="O82" s="681"/>
      <c r="P82" s="681"/>
      <c r="Q82" s="681"/>
      <c r="R82" s="681"/>
      <c r="S82" s="681"/>
      <c r="T82" s="188"/>
      <c r="U82" s="131"/>
    </row>
    <row r="83" spans="1:21" x14ac:dyDescent="0.55000000000000004">
      <c r="A83" s="131"/>
      <c r="B83" s="252" t="s">
        <v>1293</v>
      </c>
      <c r="C83" s="206"/>
      <c r="D83" s="952"/>
      <c r="E83" s="681"/>
      <c r="F83" s="681"/>
      <c r="G83" s="681"/>
      <c r="H83" s="681"/>
      <c r="I83" s="681"/>
      <c r="J83" s="681"/>
      <c r="K83" s="681"/>
      <c r="L83" s="681"/>
      <c r="M83" s="681"/>
      <c r="N83" s="681"/>
      <c r="O83" s="681"/>
      <c r="P83" s="681"/>
      <c r="Q83" s="681"/>
      <c r="R83" s="681"/>
      <c r="S83" s="681"/>
      <c r="T83" s="188"/>
      <c r="U83" s="131"/>
    </row>
    <row r="84" spans="1:21" x14ac:dyDescent="0.55000000000000004">
      <c r="A84" s="956"/>
      <c r="B84" s="252" t="s">
        <v>1294</v>
      </c>
      <c r="C84" s="206"/>
      <c r="D84" s="952"/>
      <c r="E84" s="681"/>
      <c r="F84" s="681"/>
      <c r="G84" s="681"/>
      <c r="H84" s="681"/>
      <c r="I84" s="681"/>
      <c r="J84" s="681"/>
      <c r="K84" s="681"/>
      <c r="L84" s="681"/>
      <c r="M84" s="681"/>
      <c r="N84" s="681"/>
      <c r="O84" s="681"/>
      <c r="P84" s="681"/>
      <c r="Q84" s="681"/>
      <c r="R84" s="681"/>
      <c r="S84" s="681"/>
      <c r="T84" s="188"/>
      <c r="U84" s="131"/>
    </row>
    <row r="85" spans="1:21" x14ac:dyDescent="0.55000000000000004">
      <c r="A85" s="956"/>
      <c r="B85" s="252" t="s">
        <v>1295</v>
      </c>
      <c r="C85" s="206"/>
      <c r="D85" s="952"/>
      <c r="E85" s="681"/>
      <c r="F85" s="681"/>
      <c r="G85" s="681"/>
      <c r="H85" s="681"/>
      <c r="I85" s="681"/>
      <c r="J85" s="681"/>
      <c r="K85" s="681"/>
      <c r="L85" s="681"/>
      <c r="M85" s="681"/>
      <c r="N85" s="681"/>
      <c r="O85" s="681"/>
      <c r="P85" s="681"/>
      <c r="Q85" s="681"/>
      <c r="R85" s="681"/>
      <c r="S85" s="681"/>
      <c r="T85" s="188"/>
      <c r="U85" s="131"/>
    </row>
    <row r="86" spans="1:21" x14ac:dyDescent="0.55000000000000004">
      <c r="A86" s="956"/>
      <c r="B86" s="252" t="s">
        <v>1296</v>
      </c>
      <c r="C86" s="206"/>
      <c r="D86" s="952"/>
      <c r="E86" s="681"/>
      <c r="F86" s="681"/>
      <c r="G86" s="681"/>
      <c r="H86" s="681"/>
      <c r="I86" s="681"/>
      <c r="J86" s="681"/>
      <c r="K86" s="681"/>
      <c r="L86" s="681"/>
      <c r="M86" s="681"/>
      <c r="N86" s="681"/>
      <c r="O86" s="681"/>
      <c r="P86" s="681"/>
      <c r="Q86" s="681"/>
      <c r="R86" s="681"/>
      <c r="S86" s="681"/>
      <c r="T86" s="188"/>
      <c r="U86" s="131"/>
    </row>
    <row r="87" spans="1:21" x14ac:dyDescent="0.55000000000000004">
      <c r="A87" s="956"/>
      <c r="B87" s="252" t="s">
        <v>1297</v>
      </c>
      <c r="C87" s="206"/>
      <c r="D87" s="952"/>
      <c r="E87" s="681"/>
      <c r="F87" s="681"/>
      <c r="G87" s="681"/>
      <c r="H87" s="681"/>
      <c r="I87" s="681"/>
      <c r="J87" s="681"/>
      <c r="K87" s="681"/>
      <c r="L87" s="681"/>
      <c r="M87" s="681"/>
      <c r="N87" s="681"/>
      <c r="O87" s="681"/>
      <c r="P87" s="681"/>
      <c r="Q87" s="681"/>
      <c r="R87" s="681"/>
      <c r="S87" s="681"/>
      <c r="T87" s="188"/>
      <c r="U87" s="131"/>
    </row>
    <row r="88" spans="1:21" x14ac:dyDescent="0.55000000000000004">
      <c r="A88" s="956"/>
      <c r="B88" s="252"/>
      <c r="C88" s="950"/>
      <c r="D88" s="952"/>
      <c r="E88" s="681"/>
      <c r="F88" s="681"/>
      <c r="G88" s="681"/>
      <c r="H88" s="681"/>
      <c r="I88" s="681"/>
      <c r="J88" s="681"/>
      <c r="K88" s="681"/>
      <c r="L88" s="681"/>
      <c r="M88" s="681"/>
      <c r="N88" s="681"/>
      <c r="O88" s="681"/>
      <c r="P88" s="681"/>
      <c r="Q88" s="681"/>
      <c r="R88" s="681"/>
      <c r="S88" s="681"/>
      <c r="T88" s="188"/>
      <c r="U88" s="131"/>
    </row>
    <row r="89" spans="1:21" ht="43.5" x14ac:dyDescent="0.55000000000000004">
      <c r="A89" s="956"/>
      <c r="B89" s="252" t="s">
        <v>2326</v>
      </c>
      <c r="C89" s="950" t="s">
        <v>1298</v>
      </c>
      <c r="D89" s="951" t="s">
        <v>1299</v>
      </c>
      <c r="E89" s="681"/>
      <c r="F89" s="681"/>
      <c r="G89" s="681"/>
      <c r="H89" s="681"/>
      <c r="I89" s="681"/>
      <c r="J89" s="681"/>
      <c r="K89" s="681"/>
      <c r="L89" s="681"/>
      <c r="M89" s="681"/>
      <c r="N89" s="681"/>
      <c r="O89" s="681"/>
      <c r="P89" s="681"/>
      <c r="Q89" s="681"/>
      <c r="R89" s="681"/>
      <c r="S89" s="681"/>
      <c r="T89" s="188"/>
      <c r="U89" s="131"/>
    </row>
    <row r="90" spans="1:21" ht="282.75" x14ac:dyDescent="0.55000000000000004">
      <c r="A90" s="956"/>
      <c r="B90" s="252" t="s">
        <v>2327</v>
      </c>
      <c r="C90" s="950"/>
      <c r="D90" s="951"/>
      <c r="E90" s="681"/>
      <c r="F90" s="681"/>
      <c r="G90" s="681"/>
      <c r="H90" s="681"/>
      <c r="I90" s="681"/>
      <c r="J90" s="681"/>
      <c r="K90" s="681"/>
      <c r="L90" s="681"/>
      <c r="M90" s="681"/>
      <c r="N90" s="681"/>
      <c r="O90" s="681"/>
      <c r="P90" s="681"/>
      <c r="Q90" s="681"/>
      <c r="R90" s="681"/>
      <c r="S90" s="681"/>
      <c r="T90" s="188"/>
      <c r="U90" s="131"/>
    </row>
    <row r="91" spans="1:21" s="199" customFormat="1" ht="21.75" x14ac:dyDescent="0.5">
      <c r="A91" s="959"/>
      <c r="B91" s="960"/>
      <c r="C91" s="961"/>
      <c r="D91" s="962"/>
      <c r="E91" s="963">
        <f>SUM(E67:E90)</f>
        <v>91570</v>
      </c>
      <c r="F91" s="963">
        <f t="shared" ref="F91:T91" si="3">SUM(F67:F90)</f>
        <v>49770</v>
      </c>
      <c r="G91" s="963">
        <f t="shared" si="3"/>
        <v>41800</v>
      </c>
      <c r="H91" s="963">
        <f t="shared" si="3"/>
        <v>0</v>
      </c>
      <c r="I91" s="963">
        <f t="shared" si="3"/>
        <v>0</v>
      </c>
      <c r="J91" s="963">
        <f t="shared" si="3"/>
        <v>0</v>
      </c>
      <c r="K91" s="963">
        <f t="shared" si="3"/>
        <v>8490</v>
      </c>
      <c r="L91" s="963">
        <f t="shared" si="3"/>
        <v>10930</v>
      </c>
      <c r="M91" s="963">
        <f t="shared" si="3"/>
        <v>0</v>
      </c>
      <c r="N91" s="963">
        <f t="shared" si="3"/>
        <v>0</v>
      </c>
      <c r="O91" s="963">
        <f t="shared" si="3"/>
        <v>10930</v>
      </c>
      <c r="P91" s="963">
        <f t="shared" si="3"/>
        <v>8490</v>
      </c>
      <c r="Q91" s="963">
        <f t="shared" si="3"/>
        <v>41800</v>
      </c>
      <c r="R91" s="963">
        <f t="shared" si="3"/>
        <v>10930</v>
      </c>
      <c r="S91" s="963">
        <f t="shared" si="3"/>
        <v>0</v>
      </c>
      <c r="T91" s="963">
        <f t="shared" si="3"/>
        <v>0</v>
      </c>
      <c r="U91" s="963"/>
    </row>
    <row r="92" spans="1:21" x14ac:dyDescent="0.55000000000000004">
      <c r="A92" s="137"/>
      <c r="B92" s="137"/>
      <c r="C92" s="137"/>
      <c r="D92" s="137"/>
      <c r="E92" s="260">
        <f t="shared" ref="E92:T92" si="4">E91+E65+E58+E23</f>
        <v>445620</v>
      </c>
      <c r="F92" s="260">
        <f t="shared" si="4"/>
        <v>403820</v>
      </c>
      <c r="G92" s="260">
        <f t="shared" si="4"/>
        <v>41800</v>
      </c>
      <c r="H92" s="260">
        <f t="shared" si="4"/>
        <v>0</v>
      </c>
      <c r="I92" s="260">
        <f t="shared" si="4"/>
        <v>0</v>
      </c>
      <c r="J92" s="260">
        <f t="shared" si="4"/>
        <v>0</v>
      </c>
      <c r="K92" s="964">
        <f t="shared" si="4"/>
        <v>277040</v>
      </c>
      <c r="L92" s="260">
        <f t="shared" si="4"/>
        <v>96430</v>
      </c>
      <c r="M92" s="260">
        <f t="shared" si="4"/>
        <v>0</v>
      </c>
      <c r="N92" s="260">
        <f t="shared" si="4"/>
        <v>0</v>
      </c>
      <c r="O92" s="260">
        <f t="shared" si="4"/>
        <v>10930</v>
      </c>
      <c r="P92" s="260">
        <f t="shared" si="4"/>
        <v>8490</v>
      </c>
      <c r="Q92" s="260">
        <f t="shared" si="4"/>
        <v>41800</v>
      </c>
      <c r="R92" s="260">
        <f t="shared" si="4"/>
        <v>10930</v>
      </c>
      <c r="S92" s="260">
        <f t="shared" si="4"/>
        <v>0</v>
      </c>
      <c r="T92" s="260">
        <f t="shared" si="4"/>
        <v>0</v>
      </c>
      <c r="U92" s="940"/>
    </row>
  </sheetData>
  <mergeCells count="14">
    <mergeCell ref="A1:U1"/>
    <mergeCell ref="A16:A18"/>
    <mergeCell ref="B16:B18"/>
    <mergeCell ref="E16:H16"/>
    <mergeCell ref="I16:T16"/>
    <mergeCell ref="I17:K17"/>
    <mergeCell ref="L17:N17"/>
    <mergeCell ref="O17:Q17"/>
    <mergeCell ref="R17:T17"/>
    <mergeCell ref="D11:H11"/>
    <mergeCell ref="D12:H12"/>
    <mergeCell ref="D13:F13"/>
    <mergeCell ref="D14:F14"/>
    <mergeCell ref="D15:F15"/>
  </mergeCells>
  <pageMargins left="0.51181102362204722" right="0.31496062992125984" top="0.55118110236220474" bottom="0.35433070866141736" header="0.31496062992125984" footer="0.31496062992125984"/>
  <pageSetup paperSize="5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1">
    <tabColor rgb="FFFFFF00"/>
  </sheetPr>
  <dimension ref="A1:WSV96"/>
  <sheetViews>
    <sheetView topLeftCell="A73" zoomScale="69" zoomScaleNormal="69" workbookViewId="0">
      <selection activeCell="K94" sqref="K94"/>
    </sheetView>
  </sheetViews>
  <sheetFormatPr defaultColWidth="9.140625" defaultRowHeight="24" x14ac:dyDescent="0.55000000000000004"/>
  <cols>
    <col min="1" max="1" width="5.7109375" style="117" customWidth="1"/>
    <col min="2" max="2" width="33.28515625" style="117" customWidth="1"/>
    <col min="3" max="3" width="23" style="117" customWidth="1"/>
    <col min="4" max="4" width="18.28515625" style="117" customWidth="1"/>
    <col min="5" max="5" width="12.28515625" style="117" customWidth="1"/>
    <col min="6" max="6" width="11.5703125" style="117" customWidth="1"/>
    <col min="7" max="7" width="11.28515625" style="117" customWidth="1"/>
    <col min="8" max="8" width="9.28515625" style="117" customWidth="1"/>
    <col min="9" max="9" width="7.140625" style="117" customWidth="1"/>
    <col min="10" max="10" width="7.85546875" style="117" customWidth="1"/>
    <col min="11" max="11" width="9.5703125" style="117" customWidth="1"/>
    <col min="12" max="12" width="9.140625" style="117"/>
    <col min="13" max="13" width="9.5703125" style="117" customWidth="1"/>
    <col min="14" max="14" width="10.28515625" style="117" customWidth="1"/>
    <col min="15" max="15" width="9.5703125" style="117" customWidth="1"/>
    <col min="16" max="16" width="9.85546875" style="117" customWidth="1"/>
    <col min="17" max="17" width="9.5703125" style="117" customWidth="1"/>
    <col min="18" max="18" width="9.28515625" style="117" customWidth="1"/>
    <col min="19" max="19" width="9.42578125" style="117" customWidth="1"/>
    <col min="20" max="20" width="9.140625" style="117"/>
    <col min="21" max="21" width="10.140625" style="117" customWidth="1"/>
    <col min="22" max="16384" width="9.140625" style="117"/>
  </cols>
  <sheetData>
    <row r="1" spans="1:16064" ht="33" x14ac:dyDescent="0.75">
      <c r="A1" s="1775" t="s">
        <v>401</v>
      </c>
      <c r="B1" s="1775"/>
      <c r="C1" s="1775"/>
      <c r="D1" s="1775"/>
      <c r="E1" s="1775"/>
      <c r="F1" s="1775"/>
      <c r="G1" s="1775"/>
      <c r="H1" s="1775"/>
      <c r="I1" s="1775"/>
      <c r="J1" s="1775"/>
      <c r="K1" s="1775"/>
      <c r="L1" s="1775"/>
      <c r="M1" s="1775"/>
      <c r="N1" s="1775"/>
      <c r="O1" s="1775"/>
      <c r="P1" s="1775"/>
      <c r="Q1" s="1775"/>
      <c r="R1" s="1775"/>
      <c r="S1" s="1775"/>
      <c r="T1" s="1775"/>
      <c r="U1" s="1775"/>
    </row>
    <row r="2" spans="1:16064" ht="21" customHeight="1" x14ac:dyDescent="0.55000000000000004">
      <c r="A2" s="383"/>
      <c r="B2" s="384" t="s">
        <v>26</v>
      </c>
      <c r="C2" s="385" t="s">
        <v>34</v>
      </c>
      <c r="D2" s="386" t="s">
        <v>29</v>
      </c>
      <c r="E2" s="1550"/>
      <c r="F2" s="387" t="s">
        <v>30</v>
      </c>
      <c r="G2" s="1550"/>
      <c r="H2" s="387" t="s">
        <v>27</v>
      </c>
      <c r="I2" s="388"/>
    </row>
    <row r="3" spans="1:16064" ht="21" customHeight="1" x14ac:dyDescent="0.55000000000000004">
      <c r="A3" s="383"/>
      <c r="B3" s="384" t="s">
        <v>48</v>
      </c>
      <c r="C3" s="385" t="s">
        <v>148</v>
      </c>
      <c r="D3" s="389"/>
      <c r="F3" s="390"/>
      <c r="G3" s="390"/>
      <c r="H3" s="390"/>
    </row>
    <row r="4" spans="1:16064" s="18" customFormat="1" ht="21" customHeight="1" x14ac:dyDescent="0.55000000000000004">
      <c r="A4" s="383"/>
      <c r="B4" s="384" t="s">
        <v>515</v>
      </c>
      <c r="C4" s="391" t="s">
        <v>292</v>
      </c>
      <c r="D4" s="392"/>
      <c r="E4" s="19"/>
      <c r="F4" s="19"/>
      <c r="G4" s="19"/>
    </row>
    <row r="5" spans="1:16064" s="18" customFormat="1" ht="21" customHeight="1" x14ac:dyDescent="0.55000000000000004">
      <c r="A5" s="383"/>
      <c r="B5" s="384" t="s">
        <v>18</v>
      </c>
      <c r="C5" s="1551" t="s">
        <v>28</v>
      </c>
      <c r="D5" s="1552" t="s">
        <v>49</v>
      </c>
      <c r="E5" s="1551"/>
      <c r="F5" s="1551" t="s">
        <v>50</v>
      </c>
      <c r="H5" s="1551" t="s">
        <v>51</v>
      </c>
      <c r="K5" s="1551" t="s">
        <v>54</v>
      </c>
      <c r="N5" s="1551" t="s">
        <v>52</v>
      </c>
      <c r="Q5" s="1551" t="s">
        <v>53</v>
      </c>
    </row>
    <row r="6" spans="1:16064" s="18" customFormat="1" ht="21" customHeight="1" x14ac:dyDescent="0.65">
      <c r="A6" s="383"/>
      <c r="B6" s="1553" t="s">
        <v>32</v>
      </c>
      <c r="D6" s="18" t="s">
        <v>2328</v>
      </c>
      <c r="F6" s="392"/>
      <c r="H6" s="392"/>
      <c r="J6" s="392"/>
    </row>
    <row r="7" spans="1:16064" s="18" customFormat="1" ht="21" customHeight="1" x14ac:dyDescent="0.65">
      <c r="A7" s="383"/>
      <c r="B7" s="1553"/>
      <c r="D7" s="18" t="s">
        <v>2329</v>
      </c>
      <c r="F7" s="392"/>
      <c r="H7" s="392"/>
    </row>
    <row r="8" spans="1:16064" s="18" customFormat="1" ht="21" customHeight="1" x14ac:dyDescent="0.65">
      <c r="A8" s="1553"/>
      <c r="B8" s="1553"/>
      <c r="C8" s="1553"/>
      <c r="D8" s="1553"/>
      <c r="E8" s="1553"/>
      <c r="F8" s="1553"/>
      <c r="G8" s="1553"/>
      <c r="H8" s="1553"/>
      <c r="I8" s="1553"/>
      <c r="J8" s="1553"/>
      <c r="K8" s="1553"/>
      <c r="L8" s="1553"/>
      <c r="M8" s="1553"/>
      <c r="N8" s="1553"/>
      <c r="O8" s="1553"/>
      <c r="P8" s="1553"/>
      <c r="Q8" s="1553"/>
      <c r="R8" s="1553"/>
      <c r="S8" s="1553"/>
      <c r="T8" s="1553"/>
      <c r="U8" s="1553"/>
      <c r="V8" s="1553"/>
      <c r="W8" s="1553"/>
      <c r="X8" s="1553"/>
      <c r="Y8" s="1553"/>
      <c r="Z8" s="1553"/>
      <c r="AA8" s="1553"/>
      <c r="AB8" s="1553"/>
      <c r="AC8" s="1553"/>
      <c r="AD8" s="1553"/>
      <c r="AE8" s="1553"/>
      <c r="AF8" s="1553"/>
      <c r="AG8" s="1553"/>
      <c r="AH8" s="1553"/>
      <c r="AI8" s="1553"/>
      <c r="AJ8" s="1553"/>
      <c r="AK8" s="1553"/>
      <c r="AL8" s="1553"/>
      <c r="AM8" s="1553"/>
      <c r="AN8" s="1553"/>
      <c r="AO8" s="1553"/>
      <c r="AP8" s="1553"/>
      <c r="AQ8" s="1553"/>
      <c r="AR8" s="1553"/>
      <c r="AS8" s="1553"/>
      <c r="AT8" s="1553"/>
      <c r="AU8" s="1553"/>
      <c r="AV8" s="1553"/>
      <c r="AW8" s="1553"/>
      <c r="AX8" s="1553"/>
      <c r="AY8" s="1553"/>
      <c r="AZ8" s="1553"/>
      <c r="BA8" s="1553"/>
      <c r="BB8" s="1553"/>
      <c r="BC8" s="1553"/>
      <c r="BD8" s="1553"/>
      <c r="BE8" s="1553"/>
      <c r="BF8" s="1553"/>
      <c r="BG8" s="1553"/>
      <c r="BH8" s="1553"/>
      <c r="BI8" s="1553"/>
      <c r="BJ8" s="1553"/>
      <c r="BK8" s="1553"/>
      <c r="BL8" s="1553"/>
      <c r="BM8" s="1553"/>
      <c r="BN8" s="1553"/>
      <c r="BO8" s="1553"/>
      <c r="BP8" s="1553"/>
      <c r="BQ8" s="1553"/>
      <c r="BR8" s="1553"/>
      <c r="BS8" s="1553"/>
      <c r="BT8" s="1553"/>
      <c r="BU8" s="1553"/>
      <c r="BV8" s="1553"/>
      <c r="BW8" s="1553"/>
      <c r="BX8" s="1553"/>
      <c r="BY8" s="1553"/>
      <c r="BZ8" s="1553"/>
      <c r="CA8" s="1553"/>
      <c r="CB8" s="1553"/>
      <c r="CC8" s="1553"/>
      <c r="CD8" s="1553"/>
      <c r="CE8" s="1553"/>
      <c r="CF8" s="1553"/>
      <c r="CG8" s="1553"/>
      <c r="CH8" s="1553"/>
      <c r="CI8" s="1553"/>
      <c r="CJ8" s="1553"/>
      <c r="CK8" s="1553"/>
      <c r="CL8" s="1553"/>
      <c r="CM8" s="1553"/>
      <c r="CN8" s="1553"/>
      <c r="CO8" s="1553"/>
      <c r="CP8" s="1553"/>
      <c r="CQ8" s="1553"/>
      <c r="CR8" s="1553"/>
      <c r="CS8" s="1553"/>
      <c r="CT8" s="1553"/>
      <c r="CU8" s="1553"/>
      <c r="CV8" s="1553"/>
      <c r="CW8" s="1553"/>
      <c r="CX8" s="1553"/>
      <c r="CY8" s="1553"/>
      <c r="CZ8" s="1553"/>
      <c r="DA8" s="1553"/>
      <c r="DB8" s="1553"/>
      <c r="DC8" s="1553"/>
      <c r="DD8" s="1553"/>
      <c r="DE8" s="1553"/>
      <c r="DF8" s="1553"/>
      <c r="DG8" s="1553"/>
      <c r="DH8" s="1553"/>
      <c r="DI8" s="1553"/>
      <c r="DJ8" s="1553"/>
      <c r="DK8" s="1553"/>
      <c r="DL8" s="1553"/>
      <c r="DM8" s="1553"/>
      <c r="DN8" s="1553"/>
      <c r="DO8" s="1553"/>
      <c r="DP8" s="1553"/>
      <c r="DQ8" s="1553"/>
      <c r="DR8" s="1553"/>
      <c r="DS8" s="1553"/>
      <c r="DT8" s="1553"/>
      <c r="DU8" s="1553"/>
      <c r="DV8" s="1553"/>
      <c r="DW8" s="1553"/>
      <c r="DX8" s="1553"/>
      <c r="DY8" s="1553"/>
      <c r="DZ8" s="1553"/>
      <c r="EA8" s="1553"/>
      <c r="EB8" s="1553"/>
      <c r="EC8" s="1553"/>
      <c r="ED8" s="1553"/>
      <c r="EE8" s="1553"/>
      <c r="EF8" s="1553"/>
      <c r="EG8" s="1553"/>
      <c r="EH8" s="1553"/>
      <c r="EI8" s="1553"/>
      <c r="EJ8" s="1553"/>
      <c r="EK8" s="1553"/>
      <c r="EL8" s="1553"/>
      <c r="EM8" s="1553"/>
      <c r="EN8" s="1553"/>
      <c r="EO8" s="1553"/>
      <c r="EP8" s="1553"/>
      <c r="EQ8" s="1553"/>
      <c r="ER8" s="1553"/>
      <c r="ES8" s="1553"/>
      <c r="ET8" s="1553"/>
      <c r="EU8" s="1553"/>
      <c r="EV8" s="1553"/>
      <c r="EW8" s="1553"/>
      <c r="EX8" s="1553"/>
      <c r="EY8" s="1553"/>
      <c r="EZ8" s="1553"/>
      <c r="FA8" s="1553"/>
      <c r="FB8" s="1553"/>
      <c r="FC8" s="1553"/>
      <c r="FD8" s="1553"/>
      <c r="FE8" s="1553"/>
      <c r="FF8" s="1553"/>
      <c r="FG8" s="1553"/>
      <c r="FH8" s="1553"/>
      <c r="FI8" s="1553"/>
      <c r="FJ8" s="1553"/>
      <c r="FK8" s="1553"/>
      <c r="FL8" s="1553"/>
      <c r="FM8" s="1553"/>
      <c r="FN8" s="1553"/>
      <c r="FO8" s="1553"/>
      <c r="FP8" s="1553"/>
      <c r="FQ8" s="1553"/>
      <c r="FR8" s="1553"/>
      <c r="FS8" s="1553"/>
      <c r="FT8" s="1553"/>
      <c r="FU8" s="1553"/>
      <c r="FV8" s="1553"/>
      <c r="FW8" s="1553"/>
      <c r="FX8" s="1553"/>
      <c r="FY8" s="1553"/>
      <c r="FZ8" s="1553"/>
      <c r="GA8" s="1553"/>
      <c r="GB8" s="1553"/>
      <c r="GC8" s="1553"/>
      <c r="GD8" s="1553"/>
      <c r="GE8" s="1553"/>
      <c r="GF8" s="1553"/>
      <c r="GG8" s="1553"/>
      <c r="GH8" s="1553"/>
      <c r="GI8" s="1553"/>
      <c r="GJ8" s="1553"/>
      <c r="GK8" s="1553"/>
      <c r="GL8" s="1553"/>
      <c r="GM8" s="1553"/>
      <c r="GN8" s="1553"/>
      <c r="GO8" s="1553"/>
      <c r="GP8" s="1553"/>
      <c r="GQ8" s="1553"/>
      <c r="GR8" s="1553"/>
      <c r="GS8" s="1553"/>
      <c r="GT8" s="1553"/>
      <c r="GU8" s="1553"/>
      <c r="GV8" s="1553"/>
      <c r="GW8" s="1553"/>
      <c r="GX8" s="1553"/>
      <c r="GY8" s="1553"/>
      <c r="GZ8" s="1553"/>
      <c r="HA8" s="1553"/>
      <c r="HB8" s="1553"/>
      <c r="HC8" s="1553"/>
      <c r="HD8" s="1553"/>
      <c r="HE8" s="1553"/>
      <c r="HF8" s="1553"/>
      <c r="HG8" s="1553"/>
      <c r="HH8" s="1553"/>
      <c r="HI8" s="1553"/>
      <c r="HJ8" s="1553"/>
      <c r="HK8" s="1553"/>
      <c r="HL8" s="1553"/>
      <c r="HM8" s="1553"/>
      <c r="HN8" s="1553"/>
      <c r="HO8" s="1553"/>
      <c r="HP8" s="1553"/>
      <c r="HQ8" s="1553"/>
      <c r="HR8" s="1553"/>
      <c r="HS8" s="1553"/>
      <c r="HT8" s="1553"/>
      <c r="HU8" s="1553"/>
      <c r="HV8" s="1553"/>
      <c r="HW8" s="1553"/>
      <c r="HX8" s="1553"/>
      <c r="HY8" s="1553"/>
      <c r="HZ8" s="1553"/>
      <c r="IA8" s="1553"/>
      <c r="IB8" s="1553"/>
      <c r="IC8" s="1553"/>
      <c r="ID8" s="1553"/>
      <c r="IE8" s="1553"/>
      <c r="IF8" s="1553"/>
      <c r="IG8" s="1553"/>
      <c r="IH8" s="1553"/>
      <c r="II8" s="1553"/>
      <c r="IJ8" s="1553"/>
      <c r="IK8" s="1553"/>
      <c r="IL8" s="1553"/>
      <c r="IM8" s="1553"/>
      <c r="IN8" s="1553"/>
      <c r="IO8" s="1553"/>
      <c r="IP8" s="1553"/>
      <c r="IQ8" s="1553"/>
      <c r="IR8" s="1553"/>
      <c r="IS8" s="1553"/>
      <c r="IT8" s="1553"/>
      <c r="IU8" s="1553"/>
      <c r="IV8" s="1553"/>
      <c r="IW8" s="1553"/>
      <c r="IX8" s="1553"/>
      <c r="IY8" s="1553"/>
      <c r="IZ8" s="1553"/>
      <c r="JA8" s="1553"/>
      <c r="JB8" s="1553"/>
      <c r="JC8" s="1553"/>
      <c r="JD8" s="1553"/>
      <c r="JE8" s="1553"/>
      <c r="JF8" s="1553"/>
      <c r="JG8" s="1553"/>
      <c r="JH8" s="1553"/>
      <c r="JI8" s="1553"/>
      <c r="JJ8" s="1553"/>
      <c r="JK8" s="1553"/>
      <c r="JL8" s="1553"/>
      <c r="JM8" s="1553"/>
      <c r="JN8" s="1553"/>
      <c r="JO8" s="1553"/>
      <c r="JP8" s="1553"/>
      <c r="JQ8" s="1553"/>
      <c r="JR8" s="1553"/>
      <c r="JS8" s="1553"/>
      <c r="JT8" s="1553"/>
      <c r="JU8" s="1553"/>
      <c r="JV8" s="1553"/>
      <c r="JW8" s="1553"/>
      <c r="JX8" s="1553"/>
      <c r="JY8" s="1553"/>
      <c r="JZ8" s="1553"/>
      <c r="KA8" s="1553"/>
      <c r="KB8" s="1553"/>
      <c r="KC8" s="1553"/>
      <c r="KD8" s="1553"/>
      <c r="KE8" s="1553"/>
      <c r="KF8" s="1553"/>
      <c r="KG8" s="1553"/>
      <c r="KH8" s="1553"/>
      <c r="KI8" s="1553"/>
      <c r="KJ8" s="1553"/>
      <c r="KK8" s="1553"/>
      <c r="KL8" s="1553"/>
      <c r="KM8" s="1553"/>
      <c r="KN8" s="1553"/>
      <c r="KO8" s="1553"/>
      <c r="KP8" s="1553"/>
      <c r="KQ8" s="1553"/>
      <c r="KR8" s="1553"/>
      <c r="KS8" s="1553"/>
      <c r="KT8" s="1553"/>
      <c r="KU8" s="1553"/>
      <c r="KV8" s="1553"/>
      <c r="KW8" s="1553"/>
      <c r="KX8" s="1553"/>
      <c r="KY8" s="1553"/>
      <c r="KZ8" s="1553"/>
      <c r="LA8" s="1553"/>
      <c r="LB8" s="1553"/>
      <c r="LC8" s="1553"/>
      <c r="LD8" s="1553"/>
      <c r="LE8" s="1553"/>
      <c r="LF8" s="1553"/>
      <c r="LG8" s="1553"/>
      <c r="LH8" s="1553"/>
      <c r="LI8" s="1553"/>
      <c r="LJ8" s="1553"/>
      <c r="LK8" s="1553"/>
      <c r="LL8" s="1553"/>
      <c r="LM8" s="1553"/>
      <c r="LN8" s="1553"/>
      <c r="LO8" s="1553"/>
      <c r="LP8" s="1553"/>
      <c r="LQ8" s="1553"/>
      <c r="LR8" s="1553"/>
      <c r="LS8" s="1553"/>
      <c r="LT8" s="1553"/>
      <c r="LU8" s="1553"/>
      <c r="LV8" s="1553"/>
      <c r="LW8" s="1553"/>
      <c r="LX8" s="1553"/>
      <c r="LY8" s="1553"/>
      <c r="LZ8" s="1553"/>
      <c r="MA8" s="1553"/>
      <c r="MB8" s="1553"/>
      <c r="MC8" s="1553"/>
      <c r="MD8" s="1553"/>
      <c r="ME8" s="1553"/>
      <c r="MF8" s="1553"/>
      <c r="MG8" s="1553"/>
      <c r="MH8" s="1553"/>
      <c r="MI8" s="1553"/>
      <c r="MJ8" s="1553"/>
      <c r="MK8" s="1553"/>
      <c r="ML8" s="1553"/>
      <c r="MM8" s="1553"/>
      <c r="MN8" s="1553"/>
      <c r="MO8" s="1553"/>
      <c r="MP8" s="1553"/>
      <c r="MQ8" s="1553"/>
      <c r="MR8" s="1553"/>
      <c r="MS8" s="1553"/>
      <c r="MT8" s="1553"/>
      <c r="MU8" s="1553"/>
      <c r="MV8" s="1553"/>
      <c r="MW8" s="1553"/>
      <c r="MX8" s="1553"/>
      <c r="MY8" s="1553"/>
      <c r="MZ8" s="1553"/>
      <c r="NA8" s="1553"/>
      <c r="NB8" s="1553"/>
      <c r="NC8" s="1553"/>
      <c r="ND8" s="1553"/>
      <c r="NE8" s="1553"/>
      <c r="NF8" s="1553"/>
      <c r="NG8" s="1553"/>
      <c r="NH8" s="1553"/>
      <c r="NI8" s="1553"/>
      <c r="NJ8" s="1553"/>
      <c r="NK8" s="1553"/>
      <c r="NL8" s="1553"/>
      <c r="NM8" s="1553"/>
      <c r="NN8" s="1553"/>
      <c r="NO8" s="1553"/>
      <c r="NP8" s="1553"/>
      <c r="NQ8" s="1553"/>
      <c r="NR8" s="1553"/>
      <c r="NS8" s="1553"/>
      <c r="NT8" s="1553"/>
      <c r="NU8" s="1553"/>
      <c r="NV8" s="1553"/>
      <c r="NW8" s="1553"/>
      <c r="NX8" s="1553"/>
      <c r="NY8" s="1553"/>
      <c r="NZ8" s="1553"/>
      <c r="OA8" s="1553"/>
      <c r="OB8" s="1553"/>
      <c r="OC8" s="1553"/>
      <c r="OD8" s="1553"/>
      <c r="OE8" s="1553"/>
      <c r="OF8" s="1553"/>
      <c r="OG8" s="1553"/>
      <c r="OH8" s="1553"/>
      <c r="OI8" s="1553"/>
      <c r="OJ8" s="1553"/>
      <c r="OK8" s="1553"/>
      <c r="OL8" s="1553"/>
      <c r="OM8" s="1553"/>
      <c r="ON8" s="1553"/>
      <c r="OO8" s="1553"/>
      <c r="OP8" s="1553"/>
      <c r="OQ8" s="1553"/>
      <c r="OR8" s="1553"/>
      <c r="OS8" s="1553"/>
      <c r="OT8" s="1553"/>
      <c r="OU8" s="1553"/>
      <c r="OV8" s="1553"/>
      <c r="OW8" s="1553"/>
      <c r="OX8" s="1553"/>
      <c r="OY8" s="1553"/>
      <c r="OZ8" s="1553"/>
      <c r="PA8" s="1553"/>
      <c r="PB8" s="1553"/>
      <c r="PC8" s="1553"/>
      <c r="PD8" s="1553"/>
      <c r="PE8" s="1553"/>
      <c r="PF8" s="1553"/>
      <c r="PG8" s="1553"/>
      <c r="PH8" s="1553"/>
      <c r="PI8" s="1553"/>
      <c r="PJ8" s="1553"/>
      <c r="PK8" s="1553"/>
      <c r="PL8" s="1553"/>
      <c r="PM8" s="1553"/>
      <c r="PN8" s="1553"/>
      <c r="PO8" s="1553"/>
      <c r="PP8" s="1553"/>
      <c r="PQ8" s="1553"/>
      <c r="PR8" s="1553"/>
      <c r="PS8" s="1553"/>
      <c r="PT8" s="1553"/>
      <c r="PU8" s="1553"/>
      <c r="PV8" s="1553"/>
      <c r="PW8" s="1553"/>
      <c r="PX8" s="1553"/>
      <c r="PY8" s="1553"/>
      <c r="PZ8" s="1553"/>
      <c r="QA8" s="1553"/>
      <c r="QB8" s="1553"/>
      <c r="QC8" s="1553"/>
      <c r="QD8" s="1553"/>
      <c r="QE8" s="1553"/>
      <c r="QF8" s="1553"/>
      <c r="QG8" s="1553"/>
      <c r="QH8" s="1553"/>
      <c r="QI8" s="1553"/>
      <c r="QJ8" s="1553"/>
      <c r="QK8" s="1553"/>
      <c r="QL8" s="1553"/>
      <c r="QM8" s="1553"/>
      <c r="QN8" s="1553"/>
      <c r="QO8" s="1553"/>
      <c r="QP8" s="1553"/>
      <c r="QQ8" s="1553"/>
      <c r="QR8" s="1553"/>
      <c r="QS8" s="1553"/>
      <c r="QT8" s="1553"/>
      <c r="QU8" s="1553"/>
      <c r="QV8" s="1553"/>
      <c r="QW8" s="1553"/>
      <c r="QX8" s="1553"/>
      <c r="QY8" s="1553"/>
      <c r="QZ8" s="1553"/>
      <c r="RA8" s="1553"/>
      <c r="RB8" s="1553"/>
      <c r="RC8" s="1553"/>
      <c r="RD8" s="1553"/>
      <c r="RE8" s="1553"/>
      <c r="RF8" s="1553"/>
      <c r="RG8" s="1553"/>
      <c r="RH8" s="1553"/>
      <c r="RI8" s="1553"/>
      <c r="RJ8" s="1553"/>
      <c r="RK8" s="1553"/>
      <c r="RL8" s="1553"/>
      <c r="RM8" s="1553"/>
      <c r="RN8" s="1553"/>
      <c r="RO8" s="1553"/>
      <c r="RP8" s="1553"/>
      <c r="RQ8" s="1553"/>
      <c r="RR8" s="1553"/>
      <c r="RS8" s="1553"/>
      <c r="RT8" s="1553"/>
      <c r="RU8" s="1553"/>
      <c r="RV8" s="1553"/>
      <c r="RW8" s="1553"/>
      <c r="RX8" s="1553"/>
      <c r="RY8" s="1553"/>
      <c r="RZ8" s="1553"/>
      <c r="SA8" s="1553"/>
      <c r="SB8" s="1553"/>
      <c r="SC8" s="1553"/>
      <c r="SD8" s="1553"/>
      <c r="SE8" s="1553"/>
      <c r="SF8" s="1553"/>
      <c r="SG8" s="1553"/>
      <c r="SH8" s="1553"/>
      <c r="SI8" s="1553"/>
      <c r="SJ8" s="1553"/>
      <c r="SK8" s="1553"/>
      <c r="SL8" s="1553"/>
      <c r="SM8" s="1553"/>
      <c r="SN8" s="1553"/>
      <c r="SO8" s="1553"/>
      <c r="SP8" s="1553"/>
      <c r="SQ8" s="1553"/>
      <c r="SR8" s="1553"/>
      <c r="SS8" s="1553"/>
      <c r="ST8" s="1553"/>
      <c r="SU8" s="1553"/>
      <c r="SV8" s="1553"/>
      <c r="SW8" s="1553"/>
      <c r="SX8" s="1553"/>
      <c r="SY8" s="1553"/>
      <c r="SZ8" s="1553"/>
      <c r="TA8" s="1553"/>
      <c r="TB8" s="1553"/>
      <c r="TC8" s="1553"/>
      <c r="TD8" s="1553"/>
      <c r="TE8" s="1553"/>
      <c r="TF8" s="1553"/>
      <c r="TG8" s="1553"/>
      <c r="TH8" s="1553"/>
      <c r="TI8" s="1553"/>
      <c r="TJ8" s="1553"/>
      <c r="TK8" s="1553"/>
      <c r="TL8" s="1553"/>
      <c r="TM8" s="1553"/>
      <c r="TN8" s="1553"/>
      <c r="TO8" s="1553"/>
      <c r="TP8" s="1553"/>
      <c r="TQ8" s="1553"/>
      <c r="TR8" s="1553"/>
      <c r="TS8" s="1553"/>
      <c r="TT8" s="1553"/>
      <c r="TU8" s="1553"/>
      <c r="TV8" s="1553"/>
      <c r="TW8" s="1553"/>
      <c r="TX8" s="1553"/>
      <c r="TY8" s="1553"/>
      <c r="TZ8" s="1553"/>
      <c r="UA8" s="1553"/>
      <c r="UB8" s="1553"/>
      <c r="UC8" s="1553"/>
      <c r="UD8" s="1553"/>
      <c r="UE8" s="1553"/>
      <c r="UF8" s="1553"/>
      <c r="UG8" s="1553"/>
      <c r="UH8" s="1553"/>
      <c r="UI8" s="1553"/>
      <c r="UJ8" s="1553"/>
      <c r="UK8" s="1553"/>
      <c r="UL8" s="1553"/>
      <c r="UM8" s="1553"/>
      <c r="UN8" s="1553"/>
      <c r="UO8" s="1553"/>
      <c r="UP8" s="1553"/>
      <c r="UQ8" s="1553"/>
      <c r="UR8" s="1553"/>
      <c r="US8" s="1553"/>
      <c r="UT8" s="1553"/>
      <c r="UU8" s="1553"/>
      <c r="UV8" s="1553"/>
      <c r="UW8" s="1553"/>
      <c r="UX8" s="1553"/>
      <c r="UY8" s="1553"/>
      <c r="UZ8" s="1553"/>
      <c r="VA8" s="1553"/>
      <c r="VB8" s="1553"/>
      <c r="VC8" s="1553"/>
      <c r="VD8" s="1553"/>
      <c r="VE8" s="1553"/>
      <c r="VF8" s="1553"/>
      <c r="VG8" s="1553"/>
      <c r="VH8" s="1553"/>
      <c r="VI8" s="1553"/>
      <c r="VJ8" s="1553"/>
      <c r="VK8" s="1553"/>
      <c r="VL8" s="1553"/>
      <c r="VM8" s="1553"/>
      <c r="VN8" s="1553"/>
      <c r="VO8" s="1553"/>
      <c r="VP8" s="1553"/>
      <c r="VQ8" s="1553"/>
      <c r="VR8" s="1553"/>
      <c r="VS8" s="1553"/>
      <c r="VT8" s="1553"/>
      <c r="VU8" s="1553"/>
      <c r="VV8" s="1553"/>
      <c r="VW8" s="1553"/>
      <c r="VX8" s="1553"/>
      <c r="VY8" s="1553"/>
      <c r="VZ8" s="1553"/>
      <c r="WA8" s="1553"/>
      <c r="WB8" s="1553"/>
      <c r="WC8" s="1553"/>
      <c r="WD8" s="1553"/>
      <c r="WE8" s="1553"/>
      <c r="WF8" s="1553"/>
      <c r="WG8" s="1553"/>
      <c r="WH8" s="1553"/>
      <c r="WI8" s="1553"/>
      <c r="WJ8" s="1553"/>
      <c r="WK8" s="1553"/>
      <c r="WL8" s="1553"/>
      <c r="WM8" s="1553"/>
      <c r="WN8" s="1553"/>
      <c r="WO8" s="1553"/>
      <c r="WP8" s="1553"/>
      <c r="WQ8" s="1553"/>
      <c r="WR8" s="1553"/>
      <c r="WS8" s="1553"/>
      <c r="WT8" s="1553"/>
      <c r="WU8" s="1553"/>
      <c r="WV8" s="1553"/>
      <c r="WW8" s="1553"/>
      <c r="WX8" s="1553"/>
      <c r="WY8" s="1553"/>
      <c r="WZ8" s="1553"/>
      <c r="XA8" s="1553"/>
      <c r="XB8" s="1553"/>
      <c r="XC8" s="1553"/>
      <c r="XD8" s="1553"/>
      <c r="XE8" s="1553"/>
      <c r="XF8" s="1553"/>
      <c r="XG8" s="1553"/>
      <c r="XH8" s="1553"/>
      <c r="XI8" s="1553"/>
      <c r="XJ8" s="1553"/>
      <c r="XK8" s="1553"/>
      <c r="XL8" s="1553"/>
      <c r="XM8" s="1553"/>
      <c r="XN8" s="1553"/>
      <c r="XO8" s="1553"/>
      <c r="XP8" s="1553"/>
      <c r="XQ8" s="1553"/>
      <c r="XR8" s="1553"/>
      <c r="XS8" s="1553"/>
      <c r="XT8" s="1553"/>
      <c r="XU8" s="1553"/>
      <c r="XV8" s="1553"/>
      <c r="XW8" s="1553"/>
      <c r="XX8" s="1553"/>
      <c r="XY8" s="1553"/>
      <c r="XZ8" s="1553"/>
      <c r="YA8" s="1553"/>
      <c r="YB8" s="1553"/>
      <c r="YC8" s="1553"/>
      <c r="YD8" s="1553"/>
      <c r="YE8" s="1553"/>
      <c r="YF8" s="1553"/>
      <c r="YG8" s="1553"/>
      <c r="YH8" s="1553"/>
      <c r="YI8" s="1553"/>
      <c r="YJ8" s="1553"/>
      <c r="YK8" s="1553"/>
      <c r="YL8" s="1553"/>
      <c r="YM8" s="1553"/>
      <c r="YN8" s="1553"/>
      <c r="YO8" s="1553"/>
      <c r="YP8" s="1553"/>
      <c r="YQ8" s="1553"/>
      <c r="YR8" s="1553"/>
      <c r="YS8" s="1553"/>
      <c r="YT8" s="1553"/>
      <c r="YU8" s="1553"/>
      <c r="YV8" s="1553"/>
      <c r="YW8" s="1553"/>
      <c r="YX8" s="1553"/>
      <c r="YY8" s="1553"/>
      <c r="YZ8" s="1553"/>
      <c r="ZA8" s="1553"/>
      <c r="ZB8" s="1553"/>
      <c r="ZC8" s="1553"/>
      <c r="ZD8" s="1553"/>
      <c r="ZE8" s="1553"/>
      <c r="ZF8" s="1553"/>
      <c r="ZG8" s="1553"/>
      <c r="ZH8" s="1553"/>
      <c r="ZI8" s="1553"/>
      <c r="ZJ8" s="1553"/>
      <c r="ZK8" s="1553"/>
      <c r="ZL8" s="1553"/>
      <c r="ZM8" s="1553"/>
      <c r="ZN8" s="1553"/>
      <c r="ZO8" s="1553"/>
      <c r="ZP8" s="1553"/>
      <c r="ZQ8" s="1553"/>
      <c r="ZR8" s="1553"/>
      <c r="ZS8" s="1553"/>
      <c r="ZT8" s="1553"/>
      <c r="ZU8" s="1553"/>
      <c r="ZV8" s="1553"/>
      <c r="ZW8" s="1553"/>
      <c r="ZX8" s="1553"/>
      <c r="ZY8" s="1553"/>
      <c r="ZZ8" s="1553"/>
      <c r="AAA8" s="1553"/>
      <c r="AAB8" s="1553"/>
      <c r="AAC8" s="1553"/>
      <c r="AAD8" s="1553"/>
      <c r="AAE8" s="1553"/>
      <c r="AAF8" s="1553"/>
      <c r="AAG8" s="1553"/>
      <c r="AAH8" s="1553"/>
      <c r="AAI8" s="1553"/>
      <c r="AAJ8" s="1553"/>
      <c r="AAK8" s="1553"/>
      <c r="AAL8" s="1553"/>
      <c r="AAM8" s="1553"/>
      <c r="AAN8" s="1553"/>
      <c r="AAO8" s="1553"/>
      <c r="AAP8" s="1553"/>
      <c r="AAQ8" s="1553"/>
      <c r="AAR8" s="1553"/>
      <c r="AAS8" s="1553"/>
      <c r="AAT8" s="1553"/>
      <c r="AAU8" s="1553"/>
      <c r="AAV8" s="1553"/>
      <c r="AAW8" s="1553"/>
      <c r="AAX8" s="1553"/>
      <c r="AAY8" s="1553"/>
      <c r="AAZ8" s="1553"/>
      <c r="ABA8" s="1553"/>
      <c r="ABB8" s="1553"/>
      <c r="ABC8" s="1553"/>
      <c r="ABD8" s="1553"/>
      <c r="ABE8" s="1553"/>
      <c r="ABF8" s="1553"/>
      <c r="ABG8" s="1553"/>
      <c r="ABH8" s="1553"/>
      <c r="ABI8" s="1553"/>
      <c r="ABJ8" s="1553"/>
      <c r="ABK8" s="1553"/>
      <c r="ABL8" s="1553"/>
      <c r="ABM8" s="1553"/>
      <c r="ABN8" s="1553"/>
      <c r="ABO8" s="1553"/>
      <c r="ABP8" s="1553"/>
      <c r="ABQ8" s="1553"/>
      <c r="ABR8" s="1553"/>
      <c r="ABS8" s="1553"/>
      <c r="ABT8" s="1553"/>
      <c r="ABU8" s="1553"/>
      <c r="ABV8" s="1553"/>
      <c r="ABW8" s="1553"/>
      <c r="ABX8" s="1553"/>
      <c r="ABY8" s="1553"/>
      <c r="ABZ8" s="1553"/>
      <c r="ACA8" s="1553"/>
      <c r="ACB8" s="1553"/>
      <c r="ACC8" s="1553"/>
      <c r="ACD8" s="1553"/>
      <c r="ACE8" s="1553"/>
      <c r="ACF8" s="1553"/>
      <c r="ACG8" s="1553"/>
      <c r="ACH8" s="1553"/>
      <c r="ACI8" s="1553"/>
      <c r="ACJ8" s="1553"/>
      <c r="ACK8" s="1553"/>
      <c r="ACL8" s="1553"/>
      <c r="ACM8" s="1553"/>
      <c r="ACN8" s="1553"/>
      <c r="ACO8" s="1553"/>
      <c r="ACP8" s="1553"/>
      <c r="ACQ8" s="1553"/>
      <c r="ACR8" s="1553"/>
      <c r="ACS8" s="1553"/>
      <c r="ACT8" s="1553"/>
      <c r="ACU8" s="1553"/>
      <c r="ACV8" s="1553"/>
      <c r="ACW8" s="1553"/>
      <c r="ACX8" s="1553"/>
      <c r="ACY8" s="1553"/>
      <c r="ACZ8" s="1553"/>
      <c r="ADA8" s="1553"/>
      <c r="ADB8" s="1553"/>
      <c r="ADC8" s="1553"/>
      <c r="ADD8" s="1553"/>
      <c r="ADE8" s="1553"/>
      <c r="ADF8" s="1553"/>
      <c r="ADG8" s="1553"/>
      <c r="ADH8" s="1553"/>
      <c r="ADI8" s="1553"/>
      <c r="ADJ8" s="1553"/>
      <c r="ADK8" s="1553"/>
      <c r="ADL8" s="1553"/>
      <c r="ADM8" s="1553"/>
      <c r="ADN8" s="1553"/>
      <c r="ADO8" s="1553"/>
      <c r="ADP8" s="1553"/>
      <c r="ADQ8" s="1553"/>
      <c r="ADR8" s="1553"/>
      <c r="ADS8" s="1553"/>
      <c r="ADT8" s="1553"/>
      <c r="ADU8" s="1553"/>
      <c r="ADV8" s="1553"/>
      <c r="ADW8" s="1553"/>
      <c r="ADX8" s="1553"/>
      <c r="ADY8" s="1553"/>
      <c r="ADZ8" s="1553"/>
      <c r="AEA8" s="1553"/>
      <c r="AEB8" s="1553"/>
      <c r="AEC8" s="1553"/>
      <c r="AED8" s="1553"/>
      <c r="AEE8" s="1553"/>
      <c r="AEF8" s="1553"/>
      <c r="AEG8" s="1553"/>
      <c r="AEH8" s="1553"/>
      <c r="AEI8" s="1553"/>
      <c r="AEJ8" s="1553"/>
      <c r="AEK8" s="1553"/>
      <c r="AEL8" s="1553"/>
      <c r="AEM8" s="1553"/>
      <c r="AEN8" s="1553"/>
      <c r="AEO8" s="1553"/>
      <c r="AEP8" s="1553"/>
      <c r="AEQ8" s="1553"/>
      <c r="AER8" s="1553"/>
      <c r="AES8" s="1553"/>
      <c r="AET8" s="1553"/>
      <c r="AEU8" s="1553"/>
      <c r="AEV8" s="1553"/>
      <c r="AEW8" s="1553"/>
      <c r="AEX8" s="1553"/>
      <c r="AEY8" s="1553"/>
      <c r="AEZ8" s="1553"/>
      <c r="AFA8" s="1553"/>
      <c r="AFB8" s="1553"/>
      <c r="AFC8" s="1553"/>
      <c r="AFD8" s="1553"/>
      <c r="AFE8" s="1553"/>
      <c r="AFF8" s="1553"/>
      <c r="AFG8" s="1553"/>
      <c r="AFH8" s="1553"/>
      <c r="AFI8" s="1553"/>
      <c r="AFJ8" s="1553"/>
      <c r="AFK8" s="1553"/>
      <c r="AFL8" s="1553"/>
      <c r="AFM8" s="1553"/>
      <c r="AFN8" s="1553"/>
      <c r="AFO8" s="1553"/>
      <c r="AFP8" s="1553"/>
      <c r="AFQ8" s="1553"/>
      <c r="AFR8" s="1553"/>
      <c r="AFS8" s="1553"/>
      <c r="AFT8" s="1553"/>
      <c r="AFU8" s="1553"/>
      <c r="AFV8" s="1553"/>
      <c r="AFW8" s="1553"/>
      <c r="AFX8" s="1553"/>
      <c r="AFY8" s="1553"/>
      <c r="AFZ8" s="1553"/>
      <c r="AGA8" s="1553"/>
      <c r="AGB8" s="1553"/>
      <c r="AGC8" s="1553"/>
      <c r="AGD8" s="1553"/>
      <c r="AGE8" s="1553"/>
      <c r="AGF8" s="1553"/>
      <c r="AGG8" s="1553"/>
      <c r="AGH8" s="1553"/>
      <c r="AGI8" s="1553"/>
      <c r="AGJ8" s="1553"/>
      <c r="AGK8" s="1553"/>
      <c r="AGL8" s="1553"/>
      <c r="AGM8" s="1553"/>
      <c r="AGN8" s="1553"/>
      <c r="AGO8" s="1553"/>
      <c r="AGP8" s="1553"/>
      <c r="AGQ8" s="1553"/>
      <c r="AGR8" s="1553"/>
      <c r="AGS8" s="1553"/>
      <c r="AGT8" s="1553"/>
      <c r="AGU8" s="1553"/>
      <c r="AGV8" s="1553"/>
      <c r="AGW8" s="1553"/>
      <c r="AGX8" s="1553"/>
      <c r="AGY8" s="1553"/>
      <c r="AGZ8" s="1553"/>
      <c r="AHA8" s="1553"/>
      <c r="AHB8" s="1553"/>
      <c r="AHC8" s="1553"/>
      <c r="AHD8" s="1553"/>
      <c r="AHE8" s="1553"/>
      <c r="AHF8" s="1553"/>
      <c r="AHG8" s="1553"/>
      <c r="AHH8" s="1553"/>
      <c r="AHI8" s="1553"/>
      <c r="AHJ8" s="1553"/>
      <c r="AHK8" s="1553"/>
      <c r="AHL8" s="1553"/>
      <c r="AHM8" s="1553"/>
      <c r="AHN8" s="1553"/>
      <c r="AHO8" s="1553"/>
      <c r="AHP8" s="1553"/>
      <c r="AHQ8" s="1553"/>
      <c r="AHR8" s="1553"/>
      <c r="AHS8" s="1553"/>
      <c r="AHT8" s="1553"/>
      <c r="AHU8" s="1553"/>
      <c r="AHV8" s="1553"/>
      <c r="AHW8" s="1553"/>
      <c r="AHX8" s="1553"/>
      <c r="AHY8" s="1553"/>
      <c r="AHZ8" s="1553"/>
      <c r="AIA8" s="1553"/>
      <c r="AIB8" s="1553"/>
      <c r="AIC8" s="1553"/>
      <c r="AID8" s="1553"/>
      <c r="AIE8" s="1553"/>
      <c r="AIF8" s="1553"/>
      <c r="AIG8" s="1553"/>
      <c r="AIH8" s="1553"/>
      <c r="AII8" s="1553"/>
      <c r="AIJ8" s="1553"/>
      <c r="AIK8" s="1553"/>
      <c r="AIL8" s="1553"/>
      <c r="AIM8" s="1553"/>
      <c r="AIN8" s="1553"/>
      <c r="AIO8" s="1553"/>
      <c r="AIP8" s="1553"/>
      <c r="AIQ8" s="1553"/>
      <c r="AIR8" s="1553"/>
      <c r="AIS8" s="1553"/>
      <c r="AIT8" s="1553"/>
      <c r="AIU8" s="1553"/>
      <c r="AIV8" s="1553"/>
      <c r="AIW8" s="1553"/>
      <c r="AIX8" s="1553"/>
      <c r="AIY8" s="1553"/>
      <c r="AIZ8" s="1553"/>
      <c r="AJA8" s="1553"/>
      <c r="AJB8" s="1553"/>
      <c r="AJC8" s="1553"/>
      <c r="AJD8" s="1553"/>
      <c r="AJE8" s="1553"/>
      <c r="AJF8" s="1553"/>
      <c r="AJG8" s="1553"/>
      <c r="AJH8" s="1553"/>
      <c r="AJI8" s="1553"/>
      <c r="AJJ8" s="1553"/>
      <c r="AJK8" s="1553"/>
      <c r="AJL8" s="1553"/>
      <c r="AJM8" s="1553"/>
      <c r="AJN8" s="1553"/>
      <c r="AJO8" s="1553"/>
      <c r="AJP8" s="1553"/>
      <c r="AJQ8" s="1553"/>
      <c r="AJR8" s="1553"/>
      <c r="AJS8" s="1553"/>
      <c r="AJT8" s="1553"/>
      <c r="AJU8" s="1553"/>
      <c r="AJV8" s="1553"/>
      <c r="AJW8" s="1553"/>
      <c r="AJX8" s="1553"/>
      <c r="AJY8" s="1553"/>
      <c r="AJZ8" s="1553"/>
      <c r="AKA8" s="1553"/>
      <c r="AKB8" s="1553"/>
      <c r="AKC8" s="1553"/>
      <c r="AKD8" s="1553"/>
      <c r="AKE8" s="1553"/>
      <c r="AKF8" s="1553"/>
      <c r="AKG8" s="1553"/>
      <c r="AKH8" s="1553"/>
      <c r="AKI8" s="1553"/>
      <c r="AKJ8" s="1553"/>
      <c r="AKK8" s="1553"/>
      <c r="AKL8" s="1553"/>
      <c r="AKM8" s="1553"/>
      <c r="AKN8" s="1553"/>
      <c r="AKO8" s="1553"/>
      <c r="AKP8" s="1553"/>
      <c r="AKQ8" s="1553"/>
      <c r="AKR8" s="1553"/>
      <c r="AKS8" s="1553"/>
      <c r="AKT8" s="1553"/>
      <c r="AKU8" s="1553"/>
      <c r="AKV8" s="1553"/>
      <c r="AKW8" s="1553"/>
      <c r="AKX8" s="1553"/>
      <c r="AKY8" s="1553"/>
      <c r="AKZ8" s="1553"/>
      <c r="ALA8" s="1553"/>
      <c r="ALB8" s="1553"/>
      <c r="ALC8" s="1553"/>
      <c r="ALD8" s="1553"/>
      <c r="ALE8" s="1553"/>
      <c r="ALF8" s="1553"/>
      <c r="ALG8" s="1553"/>
      <c r="ALH8" s="1553"/>
      <c r="ALI8" s="1553"/>
      <c r="ALJ8" s="1553"/>
      <c r="ALK8" s="1553"/>
      <c r="ALL8" s="1553"/>
      <c r="ALM8" s="1553"/>
      <c r="ALN8" s="1553"/>
      <c r="ALO8" s="1553"/>
      <c r="ALP8" s="1553"/>
      <c r="ALQ8" s="1553"/>
      <c r="ALR8" s="1553"/>
      <c r="ALS8" s="1553"/>
      <c r="ALT8" s="1553"/>
      <c r="ALU8" s="1553"/>
      <c r="ALV8" s="1553"/>
      <c r="ALW8" s="1553"/>
      <c r="ALX8" s="1553"/>
      <c r="ALY8" s="1553"/>
      <c r="ALZ8" s="1553"/>
      <c r="AMA8" s="1553"/>
      <c r="AMB8" s="1553"/>
      <c r="AMC8" s="1553"/>
      <c r="AMD8" s="1553"/>
      <c r="AME8" s="1553"/>
      <c r="AMF8" s="1553"/>
      <c r="AMG8" s="1553"/>
      <c r="AMH8" s="1553"/>
      <c r="AMI8" s="1553"/>
      <c r="AMJ8" s="1553"/>
      <c r="AMK8" s="1553"/>
      <c r="AML8" s="1553"/>
      <c r="AMM8" s="1553"/>
      <c r="AMN8" s="1553"/>
      <c r="AMO8" s="1553"/>
      <c r="AMP8" s="1553"/>
      <c r="AMQ8" s="1553"/>
      <c r="AMR8" s="1553"/>
      <c r="AMS8" s="1553"/>
      <c r="AMT8" s="1553"/>
      <c r="AMU8" s="1553"/>
      <c r="AMV8" s="1553"/>
      <c r="AMW8" s="1553"/>
      <c r="AMX8" s="1553"/>
      <c r="AMY8" s="1553"/>
      <c r="AMZ8" s="1553"/>
      <c r="ANA8" s="1553"/>
      <c r="ANB8" s="1553"/>
      <c r="ANC8" s="1553"/>
      <c r="AND8" s="1553"/>
      <c r="ANE8" s="1553"/>
      <c r="ANF8" s="1553"/>
      <c r="ANG8" s="1553"/>
      <c r="ANH8" s="1553"/>
      <c r="ANI8" s="1553"/>
      <c r="ANJ8" s="1553"/>
      <c r="ANK8" s="1553"/>
      <c r="ANL8" s="1553"/>
      <c r="ANM8" s="1553"/>
      <c r="ANN8" s="1553"/>
      <c r="ANO8" s="1553"/>
      <c r="ANP8" s="1553"/>
      <c r="ANQ8" s="1553"/>
      <c r="ANR8" s="1553"/>
      <c r="ANS8" s="1553"/>
      <c r="ANT8" s="1553"/>
      <c r="ANU8" s="1553"/>
      <c r="ANV8" s="1553"/>
      <c r="ANW8" s="1553"/>
      <c r="ANX8" s="1553"/>
      <c r="ANY8" s="1553"/>
      <c r="ANZ8" s="1553"/>
      <c r="AOA8" s="1553"/>
      <c r="AOB8" s="1553"/>
      <c r="AOC8" s="1553"/>
      <c r="AOD8" s="1553"/>
      <c r="AOE8" s="1553"/>
      <c r="AOF8" s="1553"/>
      <c r="AOG8" s="1553"/>
      <c r="AOH8" s="1553"/>
      <c r="AOI8" s="1553"/>
      <c r="AOJ8" s="1553"/>
      <c r="AOK8" s="1553"/>
      <c r="AOL8" s="1553"/>
      <c r="AOM8" s="1553"/>
      <c r="AON8" s="1553"/>
      <c r="AOO8" s="1553"/>
      <c r="AOP8" s="1553"/>
      <c r="AOQ8" s="1553"/>
      <c r="AOR8" s="1553"/>
      <c r="AOS8" s="1553"/>
      <c r="AOT8" s="1553"/>
      <c r="AOU8" s="1553"/>
      <c r="AOV8" s="1553"/>
      <c r="AOW8" s="1553"/>
      <c r="AOX8" s="1553"/>
      <c r="AOY8" s="1553"/>
      <c r="AOZ8" s="1553"/>
      <c r="APA8" s="1553"/>
      <c r="APB8" s="1553"/>
      <c r="APC8" s="1553"/>
      <c r="APD8" s="1553"/>
      <c r="APE8" s="1553"/>
      <c r="APF8" s="1553"/>
      <c r="APG8" s="1553"/>
      <c r="APH8" s="1553"/>
      <c r="API8" s="1553"/>
      <c r="APJ8" s="1553"/>
      <c r="APK8" s="1553"/>
      <c r="APL8" s="1553"/>
      <c r="APM8" s="1553"/>
      <c r="APN8" s="1553"/>
      <c r="APO8" s="1553"/>
      <c r="APP8" s="1553"/>
      <c r="APQ8" s="1553"/>
      <c r="APR8" s="1553"/>
      <c r="APS8" s="1553"/>
      <c r="APT8" s="1553"/>
      <c r="APU8" s="1553"/>
      <c r="APV8" s="1553"/>
      <c r="APW8" s="1553"/>
      <c r="APX8" s="1553"/>
      <c r="APY8" s="1553"/>
      <c r="APZ8" s="1553"/>
      <c r="AQA8" s="1553"/>
      <c r="AQB8" s="1553"/>
      <c r="AQC8" s="1553"/>
      <c r="AQD8" s="1553"/>
      <c r="AQE8" s="1553"/>
      <c r="AQF8" s="1553"/>
      <c r="AQG8" s="1553"/>
      <c r="AQH8" s="1553"/>
      <c r="AQI8" s="1553"/>
      <c r="AQJ8" s="1553"/>
      <c r="AQK8" s="1553"/>
      <c r="AQL8" s="1553"/>
      <c r="AQM8" s="1553"/>
      <c r="AQN8" s="1553"/>
      <c r="AQO8" s="1553"/>
      <c r="AQP8" s="1553"/>
      <c r="AQQ8" s="1553"/>
      <c r="AQR8" s="1553"/>
      <c r="AQS8" s="1553"/>
      <c r="AQT8" s="1553"/>
      <c r="AQU8" s="1553"/>
      <c r="AQV8" s="1553"/>
      <c r="AQW8" s="1553"/>
      <c r="AQX8" s="1553"/>
      <c r="AQY8" s="1553"/>
      <c r="AQZ8" s="1553"/>
      <c r="ARA8" s="1553"/>
      <c r="ARB8" s="1553"/>
      <c r="ARC8" s="1553"/>
      <c r="ARD8" s="1553"/>
      <c r="ARE8" s="1553"/>
      <c r="ARF8" s="1553"/>
      <c r="ARG8" s="1553"/>
      <c r="ARH8" s="1553"/>
      <c r="ARI8" s="1553"/>
      <c r="ARJ8" s="1553"/>
      <c r="ARK8" s="1553"/>
      <c r="ARL8" s="1553"/>
      <c r="ARM8" s="1553"/>
      <c r="ARN8" s="1553"/>
      <c r="ARO8" s="1553"/>
      <c r="ARP8" s="1553"/>
      <c r="ARQ8" s="1553"/>
      <c r="ARR8" s="1553"/>
      <c r="ARS8" s="1553"/>
      <c r="ART8" s="1553"/>
      <c r="ARU8" s="1553"/>
      <c r="ARV8" s="1553"/>
      <c r="ARW8" s="1553"/>
      <c r="ARX8" s="1553"/>
      <c r="ARY8" s="1553"/>
      <c r="ARZ8" s="1553"/>
      <c r="ASA8" s="1553"/>
      <c r="ASB8" s="1553"/>
      <c r="ASC8" s="1553"/>
      <c r="ASD8" s="1553"/>
      <c r="ASE8" s="1553"/>
      <c r="ASF8" s="1553"/>
      <c r="ASG8" s="1553"/>
      <c r="ASH8" s="1553"/>
      <c r="ASI8" s="1553"/>
      <c r="ASJ8" s="1553"/>
      <c r="ASK8" s="1553"/>
      <c r="ASL8" s="1553"/>
      <c r="ASM8" s="1553"/>
      <c r="ASN8" s="1553"/>
      <c r="ASO8" s="1553"/>
      <c r="ASP8" s="1553"/>
      <c r="ASQ8" s="1553"/>
      <c r="ASR8" s="1553"/>
      <c r="ASS8" s="1553"/>
      <c r="AST8" s="1553"/>
      <c r="ASU8" s="1553"/>
      <c r="ASV8" s="1553"/>
      <c r="ASW8" s="1553"/>
      <c r="ASX8" s="1553"/>
      <c r="ASY8" s="1553"/>
      <c r="ASZ8" s="1553"/>
      <c r="ATA8" s="1553"/>
      <c r="ATB8" s="1553"/>
      <c r="ATC8" s="1553"/>
      <c r="ATD8" s="1553"/>
      <c r="ATE8" s="1553"/>
      <c r="ATF8" s="1553"/>
      <c r="ATG8" s="1553"/>
      <c r="ATH8" s="1553"/>
      <c r="ATI8" s="1553"/>
      <c r="ATJ8" s="1553"/>
      <c r="ATK8" s="1553"/>
      <c r="ATL8" s="1553"/>
      <c r="ATM8" s="1553"/>
      <c r="ATN8" s="1553"/>
      <c r="ATO8" s="1553"/>
      <c r="ATP8" s="1553"/>
      <c r="ATQ8" s="1553"/>
      <c r="ATR8" s="1553"/>
      <c r="ATS8" s="1553"/>
      <c r="ATT8" s="1553"/>
      <c r="ATU8" s="1553"/>
      <c r="ATV8" s="1553"/>
      <c r="ATW8" s="1553"/>
      <c r="ATX8" s="1553"/>
      <c r="ATY8" s="1553"/>
      <c r="ATZ8" s="1553"/>
      <c r="AUA8" s="1553"/>
      <c r="AUB8" s="1553"/>
      <c r="AUC8" s="1553"/>
      <c r="AUD8" s="1553"/>
      <c r="AUE8" s="1553"/>
      <c r="AUF8" s="1553"/>
      <c r="AUG8" s="1553"/>
      <c r="AUH8" s="1553"/>
      <c r="AUI8" s="1553"/>
      <c r="AUJ8" s="1553"/>
      <c r="AUK8" s="1553"/>
      <c r="AUL8" s="1553"/>
      <c r="AUM8" s="1553"/>
      <c r="AUN8" s="1553"/>
      <c r="AUO8" s="1553"/>
      <c r="AUP8" s="1553"/>
      <c r="AUQ8" s="1553"/>
      <c r="AUR8" s="1553"/>
      <c r="AUS8" s="1553"/>
      <c r="AUT8" s="1553"/>
      <c r="AUU8" s="1553"/>
      <c r="AUV8" s="1553"/>
      <c r="AUW8" s="1553"/>
      <c r="AUX8" s="1553"/>
      <c r="AUY8" s="1553"/>
      <c r="AUZ8" s="1553"/>
      <c r="AVA8" s="1553"/>
      <c r="AVB8" s="1553"/>
      <c r="AVC8" s="1553"/>
      <c r="AVD8" s="1553"/>
      <c r="AVE8" s="1553"/>
      <c r="AVF8" s="1553"/>
      <c r="AVG8" s="1553"/>
      <c r="AVH8" s="1553"/>
      <c r="AVI8" s="1553"/>
      <c r="AVJ8" s="1553"/>
      <c r="AVK8" s="1553"/>
      <c r="AVL8" s="1553"/>
      <c r="AVM8" s="1553"/>
      <c r="AVN8" s="1553"/>
      <c r="AVO8" s="1553"/>
      <c r="AVP8" s="1553"/>
      <c r="AVQ8" s="1553"/>
      <c r="AVR8" s="1553"/>
      <c r="AVS8" s="1553"/>
      <c r="AVT8" s="1553"/>
      <c r="AVU8" s="1553"/>
      <c r="AVV8" s="1553"/>
      <c r="AVW8" s="1553"/>
      <c r="AVX8" s="1553"/>
      <c r="AVY8" s="1553"/>
      <c r="AVZ8" s="1553"/>
      <c r="AWA8" s="1553"/>
      <c r="AWB8" s="1553"/>
      <c r="AWC8" s="1553"/>
      <c r="AWD8" s="1553"/>
      <c r="AWE8" s="1553"/>
      <c r="AWF8" s="1553"/>
      <c r="AWG8" s="1553"/>
      <c r="AWH8" s="1553"/>
      <c r="AWI8" s="1553"/>
      <c r="AWJ8" s="1553"/>
      <c r="AWK8" s="1553"/>
      <c r="AWL8" s="1553"/>
      <c r="AWM8" s="1553"/>
      <c r="AWN8" s="1553"/>
      <c r="AWO8" s="1553"/>
      <c r="AWP8" s="1553"/>
      <c r="AWQ8" s="1553"/>
      <c r="AWR8" s="1553"/>
      <c r="AWS8" s="1553"/>
      <c r="AWT8" s="1553"/>
      <c r="AWU8" s="1553"/>
      <c r="AWV8" s="1553"/>
      <c r="AWW8" s="1553"/>
      <c r="AWX8" s="1553"/>
      <c r="AWY8" s="1553"/>
      <c r="AWZ8" s="1553"/>
      <c r="AXA8" s="1553"/>
      <c r="AXB8" s="1553"/>
      <c r="AXC8" s="1553"/>
      <c r="AXD8" s="1553"/>
      <c r="AXE8" s="1553"/>
      <c r="AXF8" s="1553"/>
      <c r="AXG8" s="1553"/>
      <c r="AXH8" s="1553"/>
      <c r="AXI8" s="1553"/>
      <c r="AXJ8" s="1553"/>
      <c r="AXK8" s="1553"/>
      <c r="AXL8" s="1553"/>
      <c r="AXM8" s="1553"/>
      <c r="AXN8" s="1553"/>
      <c r="AXO8" s="1553"/>
      <c r="AXP8" s="1553"/>
      <c r="AXQ8" s="1553"/>
      <c r="AXR8" s="1553"/>
      <c r="AXS8" s="1553"/>
      <c r="AXT8" s="1553"/>
      <c r="AXU8" s="1553"/>
      <c r="AXV8" s="1553"/>
      <c r="AXW8" s="1553"/>
      <c r="AXX8" s="1553"/>
      <c r="AXY8" s="1553"/>
      <c r="AXZ8" s="1553"/>
      <c r="AYA8" s="1553"/>
      <c r="AYB8" s="1553"/>
      <c r="AYC8" s="1553"/>
      <c r="AYD8" s="1553"/>
      <c r="AYE8" s="1553"/>
      <c r="AYF8" s="1553"/>
      <c r="AYG8" s="1553"/>
      <c r="AYH8" s="1553"/>
      <c r="AYI8" s="1553"/>
      <c r="AYJ8" s="1553"/>
      <c r="AYK8" s="1553"/>
      <c r="AYL8" s="1553"/>
      <c r="AYM8" s="1553"/>
      <c r="AYN8" s="1553"/>
      <c r="AYO8" s="1553"/>
      <c r="AYP8" s="1553"/>
      <c r="AYQ8" s="1553"/>
      <c r="AYR8" s="1553"/>
      <c r="AYS8" s="1553"/>
      <c r="AYT8" s="1553"/>
      <c r="AYU8" s="1553"/>
      <c r="AYV8" s="1553"/>
      <c r="AYW8" s="1553"/>
      <c r="AYX8" s="1553"/>
      <c r="AYY8" s="1553"/>
      <c r="AYZ8" s="1553"/>
      <c r="AZA8" s="1553"/>
      <c r="AZB8" s="1553"/>
      <c r="AZC8" s="1553"/>
      <c r="AZD8" s="1553"/>
      <c r="AZE8" s="1553"/>
      <c r="AZF8" s="1553"/>
      <c r="AZG8" s="1553"/>
      <c r="AZH8" s="1553"/>
      <c r="AZI8" s="1553"/>
      <c r="AZJ8" s="1553"/>
      <c r="AZK8" s="1553"/>
      <c r="AZL8" s="1553"/>
      <c r="AZM8" s="1553"/>
      <c r="AZN8" s="1553"/>
      <c r="AZO8" s="1553"/>
      <c r="AZP8" s="1553"/>
      <c r="AZQ8" s="1553"/>
      <c r="AZR8" s="1553"/>
      <c r="AZS8" s="1553"/>
      <c r="AZT8" s="1553"/>
      <c r="AZU8" s="1553"/>
      <c r="AZV8" s="1553"/>
      <c r="AZW8" s="1553"/>
      <c r="AZX8" s="1553"/>
      <c r="AZY8" s="1553"/>
      <c r="AZZ8" s="1553"/>
      <c r="BAA8" s="1553"/>
      <c r="BAB8" s="1553"/>
      <c r="BAC8" s="1553"/>
      <c r="BAD8" s="1553"/>
      <c r="BAE8" s="1553"/>
      <c r="BAF8" s="1553"/>
      <c r="BAG8" s="1553"/>
      <c r="BAH8" s="1553"/>
      <c r="BAI8" s="1553"/>
      <c r="BAJ8" s="1553"/>
      <c r="BAK8" s="1553"/>
      <c r="BAL8" s="1553"/>
      <c r="BAM8" s="1553"/>
      <c r="BAN8" s="1553"/>
      <c r="BAO8" s="1553"/>
      <c r="BAP8" s="1553"/>
      <c r="BAQ8" s="1553"/>
      <c r="BAR8" s="1553"/>
      <c r="BAS8" s="1553"/>
      <c r="BAT8" s="1553"/>
      <c r="BAU8" s="1553"/>
      <c r="BAV8" s="1553"/>
      <c r="BAW8" s="1553"/>
      <c r="BAX8" s="1553"/>
      <c r="BAY8" s="1553"/>
      <c r="BAZ8" s="1553"/>
      <c r="BBA8" s="1553"/>
      <c r="BBB8" s="1553"/>
      <c r="BBC8" s="1553"/>
      <c r="BBD8" s="1553"/>
      <c r="BBE8" s="1553"/>
      <c r="BBF8" s="1553"/>
      <c r="BBG8" s="1553"/>
      <c r="BBH8" s="1553"/>
      <c r="BBI8" s="1553"/>
      <c r="BBJ8" s="1553"/>
      <c r="BBK8" s="1553"/>
      <c r="BBL8" s="1553"/>
      <c r="BBM8" s="1553"/>
      <c r="BBN8" s="1553"/>
      <c r="BBO8" s="1553"/>
      <c r="BBP8" s="1553"/>
      <c r="BBQ8" s="1553"/>
      <c r="BBR8" s="1553"/>
      <c r="BBS8" s="1553"/>
      <c r="BBT8" s="1553"/>
      <c r="BBU8" s="1553"/>
      <c r="BBV8" s="1553"/>
      <c r="BBW8" s="1553"/>
      <c r="BBX8" s="1553"/>
      <c r="BBY8" s="1553"/>
      <c r="BBZ8" s="1553"/>
      <c r="BCA8" s="1553"/>
      <c r="BCB8" s="1553"/>
      <c r="BCC8" s="1553"/>
      <c r="BCD8" s="1553"/>
      <c r="BCE8" s="1553"/>
      <c r="BCF8" s="1553"/>
      <c r="BCG8" s="1553"/>
      <c r="BCH8" s="1553"/>
      <c r="BCI8" s="1553"/>
      <c r="BCJ8" s="1553"/>
      <c r="BCK8" s="1553"/>
      <c r="BCL8" s="1553"/>
      <c r="BCM8" s="1553"/>
      <c r="BCN8" s="1553"/>
      <c r="BCO8" s="1553"/>
      <c r="BCP8" s="1553"/>
      <c r="BCQ8" s="1553"/>
      <c r="BCR8" s="1553"/>
      <c r="BCS8" s="1553"/>
      <c r="BCT8" s="1553"/>
      <c r="BCU8" s="1553"/>
      <c r="BCV8" s="1553"/>
      <c r="BCW8" s="1553"/>
      <c r="BCX8" s="1553"/>
      <c r="BCY8" s="1553"/>
      <c r="BCZ8" s="1553"/>
      <c r="BDA8" s="1553"/>
      <c r="BDB8" s="1553"/>
      <c r="BDC8" s="1553"/>
      <c r="BDD8" s="1553"/>
      <c r="BDE8" s="1553"/>
      <c r="BDF8" s="1553"/>
      <c r="BDG8" s="1553"/>
      <c r="BDH8" s="1553"/>
      <c r="BDI8" s="1553"/>
      <c r="BDJ8" s="1553"/>
      <c r="BDK8" s="1553"/>
      <c r="BDL8" s="1553"/>
      <c r="BDM8" s="1553"/>
      <c r="BDN8" s="1553"/>
      <c r="BDO8" s="1553"/>
      <c r="BDP8" s="1553"/>
      <c r="BDQ8" s="1553"/>
      <c r="BDR8" s="1553"/>
      <c r="BDS8" s="1553"/>
      <c r="BDT8" s="1553"/>
      <c r="BDU8" s="1553"/>
      <c r="BDV8" s="1553"/>
      <c r="BDW8" s="1553"/>
      <c r="BDX8" s="1553"/>
      <c r="BDY8" s="1553"/>
      <c r="BDZ8" s="1553"/>
      <c r="BEA8" s="1553"/>
      <c r="BEB8" s="1553"/>
      <c r="BEC8" s="1553"/>
      <c r="BED8" s="1553"/>
      <c r="BEE8" s="1553"/>
      <c r="BEF8" s="1553"/>
      <c r="BEG8" s="1553"/>
      <c r="BEH8" s="1553"/>
      <c r="BEI8" s="1553"/>
      <c r="BEJ8" s="1553"/>
      <c r="BEK8" s="1553"/>
      <c r="BEL8" s="1553"/>
      <c r="BEM8" s="1553"/>
      <c r="BEN8" s="1553"/>
      <c r="BEO8" s="1553"/>
      <c r="BEP8" s="1553"/>
      <c r="BEQ8" s="1553"/>
      <c r="BER8" s="1553"/>
      <c r="BES8" s="1553"/>
      <c r="BET8" s="1553"/>
      <c r="BEU8" s="1553"/>
      <c r="BEV8" s="1553"/>
      <c r="BEW8" s="1553"/>
      <c r="BEX8" s="1553"/>
      <c r="BEY8" s="1553"/>
      <c r="BEZ8" s="1553"/>
      <c r="BFA8" s="1553"/>
      <c r="BFB8" s="1553"/>
      <c r="BFC8" s="1553"/>
      <c r="BFD8" s="1553"/>
      <c r="BFE8" s="1553"/>
      <c r="BFF8" s="1553"/>
      <c r="BFG8" s="1553"/>
      <c r="BFH8" s="1553"/>
      <c r="BFI8" s="1553"/>
      <c r="BFJ8" s="1553"/>
      <c r="BFK8" s="1553"/>
      <c r="BFL8" s="1553"/>
      <c r="BFM8" s="1553"/>
      <c r="BFN8" s="1553"/>
      <c r="BFO8" s="1553"/>
      <c r="BFP8" s="1553"/>
      <c r="BFQ8" s="1553"/>
      <c r="BFR8" s="1553"/>
      <c r="BFS8" s="1553"/>
      <c r="BFT8" s="1553"/>
      <c r="BFU8" s="1553"/>
      <c r="BFV8" s="1553"/>
      <c r="BFW8" s="1553"/>
      <c r="BFX8" s="1553"/>
      <c r="BFY8" s="1553"/>
      <c r="BFZ8" s="1553"/>
      <c r="BGA8" s="1553"/>
      <c r="BGB8" s="1553"/>
      <c r="BGC8" s="1553"/>
      <c r="BGD8" s="1553"/>
      <c r="BGE8" s="1553"/>
      <c r="BGF8" s="1553"/>
      <c r="BGG8" s="1553"/>
      <c r="BGH8" s="1553"/>
      <c r="BGI8" s="1553"/>
      <c r="BGJ8" s="1553"/>
      <c r="BGK8" s="1553"/>
      <c r="BGL8" s="1553"/>
      <c r="BGM8" s="1553"/>
      <c r="BGN8" s="1553"/>
      <c r="BGO8" s="1553"/>
      <c r="BGP8" s="1553"/>
      <c r="BGQ8" s="1553"/>
      <c r="BGR8" s="1553"/>
      <c r="BGS8" s="1553"/>
      <c r="BGT8" s="1553"/>
      <c r="BGU8" s="1553"/>
      <c r="BGV8" s="1553"/>
      <c r="BGW8" s="1553"/>
      <c r="BGX8" s="1553"/>
      <c r="BGY8" s="1553"/>
      <c r="BGZ8" s="1553"/>
      <c r="BHA8" s="1553"/>
      <c r="BHB8" s="1553"/>
      <c r="BHC8" s="1553"/>
      <c r="BHD8" s="1553"/>
      <c r="BHE8" s="1553"/>
      <c r="BHF8" s="1553"/>
      <c r="BHG8" s="1553"/>
      <c r="BHH8" s="1553"/>
      <c r="BHI8" s="1553"/>
      <c r="BHJ8" s="1553"/>
      <c r="BHK8" s="1553"/>
      <c r="BHL8" s="1553"/>
      <c r="BHM8" s="1553"/>
      <c r="BHN8" s="1553"/>
      <c r="BHO8" s="1553"/>
      <c r="BHP8" s="1553"/>
      <c r="BHQ8" s="1553"/>
      <c r="BHR8" s="1553"/>
      <c r="BHS8" s="1553"/>
      <c r="BHT8" s="1553"/>
      <c r="BHU8" s="1553"/>
      <c r="BHV8" s="1553"/>
      <c r="BHW8" s="1553"/>
      <c r="BHX8" s="1553"/>
      <c r="BHY8" s="1553"/>
      <c r="BHZ8" s="1553"/>
      <c r="BIA8" s="1553"/>
      <c r="BIB8" s="1553"/>
      <c r="BIC8" s="1553"/>
      <c r="BID8" s="1553"/>
      <c r="BIE8" s="1553"/>
      <c r="BIF8" s="1553"/>
      <c r="BIG8" s="1553"/>
      <c r="BIH8" s="1553"/>
      <c r="BII8" s="1553"/>
      <c r="BIJ8" s="1553"/>
      <c r="BIK8" s="1553"/>
      <c r="BIL8" s="1553"/>
      <c r="BIM8" s="1553"/>
      <c r="BIN8" s="1553"/>
      <c r="BIO8" s="1553"/>
      <c r="BIP8" s="1553"/>
      <c r="BIQ8" s="1553"/>
      <c r="BIR8" s="1553"/>
      <c r="BIS8" s="1553"/>
      <c r="BIT8" s="1553"/>
      <c r="BIU8" s="1553"/>
      <c r="BIV8" s="1553"/>
      <c r="BIW8" s="1553"/>
      <c r="BIX8" s="1553"/>
      <c r="BIY8" s="1553"/>
      <c r="BIZ8" s="1553"/>
      <c r="BJA8" s="1553"/>
      <c r="BJB8" s="1553"/>
      <c r="BJC8" s="1553"/>
      <c r="BJD8" s="1553"/>
      <c r="BJE8" s="1553"/>
      <c r="BJF8" s="1553"/>
      <c r="BJG8" s="1553"/>
      <c r="BJH8" s="1553"/>
      <c r="BJI8" s="1553"/>
      <c r="BJJ8" s="1553"/>
      <c r="BJK8" s="1553"/>
      <c r="BJL8" s="1553"/>
      <c r="BJM8" s="1553"/>
      <c r="BJN8" s="1553"/>
      <c r="BJO8" s="1553"/>
      <c r="BJP8" s="1553"/>
      <c r="BJQ8" s="1553"/>
      <c r="BJR8" s="1553"/>
      <c r="BJS8" s="1553"/>
      <c r="BJT8" s="1553"/>
      <c r="BJU8" s="1553"/>
      <c r="BJV8" s="1553"/>
      <c r="BJW8" s="1553"/>
      <c r="BJX8" s="1553"/>
      <c r="BJY8" s="1553"/>
      <c r="BJZ8" s="1553"/>
      <c r="BKA8" s="1553"/>
      <c r="BKB8" s="1553"/>
      <c r="BKC8" s="1553"/>
      <c r="BKD8" s="1553"/>
      <c r="BKE8" s="1553"/>
      <c r="BKF8" s="1553"/>
      <c r="BKG8" s="1553"/>
      <c r="BKH8" s="1553"/>
      <c r="BKI8" s="1553"/>
      <c r="BKJ8" s="1553"/>
      <c r="BKK8" s="1553"/>
      <c r="BKL8" s="1553"/>
      <c r="BKM8" s="1553"/>
      <c r="BKN8" s="1553"/>
      <c r="BKO8" s="1553"/>
      <c r="BKP8" s="1553"/>
      <c r="BKQ8" s="1553"/>
      <c r="BKR8" s="1553"/>
      <c r="BKS8" s="1553"/>
      <c r="BKT8" s="1553"/>
      <c r="BKU8" s="1553"/>
      <c r="BKV8" s="1553"/>
      <c r="BKW8" s="1553"/>
      <c r="BKX8" s="1553"/>
      <c r="BKY8" s="1553"/>
      <c r="BKZ8" s="1553"/>
      <c r="BLA8" s="1553"/>
      <c r="BLB8" s="1553"/>
      <c r="BLC8" s="1553"/>
      <c r="BLD8" s="1553"/>
      <c r="BLE8" s="1553"/>
      <c r="BLF8" s="1553"/>
      <c r="BLG8" s="1553"/>
      <c r="BLH8" s="1553"/>
      <c r="BLI8" s="1553"/>
      <c r="BLJ8" s="1553"/>
      <c r="BLK8" s="1553"/>
      <c r="BLL8" s="1553"/>
      <c r="BLM8" s="1553"/>
      <c r="BLN8" s="1553"/>
      <c r="BLO8" s="1553"/>
      <c r="BLP8" s="1553"/>
      <c r="BLQ8" s="1553"/>
      <c r="BLR8" s="1553"/>
      <c r="BLS8" s="1553"/>
      <c r="BLT8" s="1553"/>
      <c r="BLU8" s="1553"/>
      <c r="BLV8" s="1553"/>
      <c r="BLW8" s="1553"/>
      <c r="BLX8" s="1553"/>
      <c r="BLY8" s="1553"/>
      <c r="BLZ8" s="1553"/>
      <c r="BMA8" s="1553"/>
      <c r="BMB8" s="1553"/>
      <c r="BMC8" s="1553"/>
      <c r="BMD8" s="1553"/>
      <c r="BME8" s="1553"/>
      <c r="BMF8" s="1553"/>
      <c r="BMG8" s="1553"/>
      <c r="BMH8" s="1553"/>
      <c r="BMI8" s="1553"/>
      <c r="BMJ8" s="1553"/>
      <c r="BMK8" s="1553"/>
      <c r="BML8" s="1553"/>
      <c r="BMM8" s="1553"/>
      <c r="BMN8" s="1553"/>
      <c r="BMO8" s="1553"/>
      <c r="BMP8" s="1553"/>
      <c r="BMQ8" s="1553"/>
      <c r="BMR8" s="1553"/>
      <c r="BMS8" s="1553"/>
      <c r="BMT8" s="1553"/>
      <c r="BMU8" s="1553"/>
      <c r="BMV8" s="1553"/>
      <c r="BMW8" s="1553"/>
      <c r="BMX8" s="1553"/>
      <c r="BMY8" s="1553"/>
      <c r="BMZ8" s="1553"/>
      <c r="BNA8" s="1553"/>
      <c r="BNB8" s="1553"/>
      <c r="BNC8" s="1553"/>
      <c r="BND8" s="1553"/>
      <c r="BNE8" s="1553"/>
      <c r="BNF8" s="1553"/>
      <c r="BNG8" s="1553"/>
      <c r="BNH8" s="1553"/>
      <c r="BNI8" s="1553"/>
      <c r="BNJ8" s="1553"/>
      <c r="BNK8" s="1553"/>
      <c r="BNL8" s="1553"/>
      <c r="BNM8" s="1553"/>
      <c r="BNN8" s="1553"/>
      <c r="BNO8" s="1553"/>
      <c r="BNP8" s="1553"/>
      <c r="BNQ8" s="1553"/>
      <c r="BNR8" s="1553"/>
      <c r="BNS8" s="1553"/>
      <c r="BNT8" s="1553"/>
      <c r="BNU8" s="1553"/>
      <c r="BNV8" s="1553"/>
      <c r="BNW8" s="1553"/>
      <c r="BNX8" s="1553"/>
      <c r="BNY8" s="1553"/>
      <c r="BNZ8" s="1553"/>
      <c r="BOA8" s="1553"/>
      <c r="BOB8" s="1553"/>
      <c r="BOC8" s="1553"/>
      <c r="BOD8" s="1553"/>
      <c r="BOE8" s="1553"/>
      <c r="BOF8" s="1553"/>
      <c r="BOG8" s="1553"/>
      <c r="BOH8" s="1553"/>
      <c r="BOI8" s="1553"/>
      <c r="BOJ8" s="1553"/>
      <c r="BOK8" s="1553"/>
      <c r="BOL8" s="1553"/>
      <c r="BOM8" s="1553"/>
      <c r="BON8" s="1553"/>
      <c r="BOO8" s="1553"/>
      <c r="BOP8" s="1553"/>
      <c r="BOQ8" s="1553"/>
      <c r="BOR8" s="1553"/>
      <c r="BOS8" s="1553"/>
      <c r="BOT8" s="1553"/>
      <c r="BOU8" s="1553"/>
      <c r="BOV8" s="1553"/>
      <c r="BOW8" s="1553"/>
      <c r="BOX8" s="1553"/>
      <c r="BOY8" s="1553"/>
      <c r="BOZ8" s="1553"/>
      <c r="BPA8" s="1553"/>
      <c r="BPB8" s="1553"/>
      <c r="BPC8" s="1553"/>
      <c r="BPD8" s="1553"/>
      <c r="BPE8" s="1553"/>
      <c r="BPF8" s="1553"/>
      <c r="BPG8" s="1553"/>
      <c r="BPH8" s="1553"/>
      <c r="BPI8" s="1553"/>
      <c r="BPJ8" s="1553"/>
      <c r="BPK8" s="1553"/>
      <c r="BPL8" s="1553"/>
      <c r="BPM8" s="1553"/>
      <c r="BPN8" s="1553"/>
      <c r="BPO8" s="1553"/>
      <c r="BPP8" s="1553"/>
      <c r="BPQ8" s="1553"/>
      <c r="BPR8" s="1553"/>
      <c r="BPS8" s="1553"/>
      <c r="BPT8" s="1553"/>
      <c r="BPU8" s="1553"/>
      <c r="BPV8" s="1553"/>
      <c r="BPW8" s="1553"/>
      <c r="BPX8" s="1553"/>
      <c r="BPY8" s="1553"/>
      <c r="BPZ8" s="1553"/>
      <c r="BQA8" s="1553"/>
      <c r="BQB8" s="1553"/>
      <c r="BQC8" s="1553"/>
      <c r="BQD8" s="1553"/>
      <c r="BQE8" s="1553"/>
      <c r="BQF8" s="1553"/>
      <c r="BQG8" s="1553"/>
      <c r="BQH8" s="1553"/>
      <c r="BQI8" s="1553"/>
      <c r="BQJ8" s="1553"/>
      <c r="BQK8" s="1553"/>
      <c r="BQL8" s="1553"/>
      <c r="BQM8" s="1553"/>
      <c r="BQN8" s="1553"/>
      <c r="BQO8" s="1553"/>
      <c r="BQP8" s="1553"/>
      <c r="BQQ8" s="1553"/>
      <c r="BQR8" s="1553"/>
      <c r="BQS8" s="1553"/>
      <c r="BQT8" s="1553"/>
      <c r="BQU8" s="1553"/>
      <c r="BQV8" s="1553"/>
      <c r="BQW8" s="1553"/>
      <c r="BQX8" s="1553"/>
      <c r="BQY8" s="1553"/>
      <c r="BQZ8" s="1553"/>
      <c r="BRA8" s="1553"/>
      <c r="BRB8" s="1553"/>
      <c r="BRC8" s="1553"/>
      <c r="BRD8" s="1553"/>
      <c r="BRE8" s="1553"/>
      <c r="BRF8" s="1553"/>
      <c r="BRG8" s="1553"/>
      <c r="BRH8" s="1553"/>
      <c r="BRI8" s="1553"/>
      <c r="BRJ8" s="1553"/>
      <c r="BRK8" s="1553"/>
      <c r="BRL8" s="1553"/>
      <c r="BRM8" s="1553"/>
      <c r="BRN8" s="1553"/>
      <c r="BRO8" s="1553"/>
      <c r="BRP8" s="1553"/>
      <c r="BRQ8" s="1553"/>
      <c r="BRR8" s="1553"/>
      <c r="BRS8" s="1553"/>
      <c r="BRT8" s="1553"/>
      <c r="BRU8" s="1553"/>
      <c r="BRV8" s="1553"/>
      <c r="BRW8" s="1553"/>
      <c r="BRX8" s="1553"/>
      <c r="BRY8" s="1553"/>
      <c r="BRZ8" s="1553"/>
      <c r="BSA8" s="1553"/>
      <c r="BSB8" s="1553"/>
      <c r="BSC8" s="1553"/>
      <c r="BSD8" s="1553"/>
      <c r="BSE8" s="1553"/>
      <c r="BSF8" s="1553"/>
      <c r="BSG8" s="1553"/>
      <c r="BSH8" s="1553"/>
      <c r="BSI8" s="1553"/>
      <c r="BSJ8" s="1553"/>
      <c r="BSK8" s="1553"/>
      <c r="BSL8" s="1553"/>
      <c r="BSM8" s="1553"/>
      <c r="BSN8" s="1553"/>
      <c r="BSO8" s="1553"/>
      <c r="BSP8" s="1553"/>
      <c r="BSQ8" s="1553"/>
      <c r="BSR8" s="1553"/>
      <c r="BSS8" s="1553"/>
      <c r="BST8" s="1553"/>
      <c r="BSU8" s="1553"/>
      <c r="BSV8" s="1553"/>
      <c r="BSW8" s="1553"/>
      <c r="BSX8" s="1553"/>
      <c r="BSY8" s="1553"/>
      <c r="BSZ8" s="1553"/>
      <c r="BTA8" s="1553"/>
      <c r="BTB8" s="1553"/>
      <c r="BTC8" s="1553"/>
      <c r="BTD8" s="1553"/>
      <c r="BTE8" s="1553"/>
      <c r="BTF8" s="1553"/>
      <c r="BTG8" s="1553"/>
      <c r="BTH8" s="1553"/>
      <c r="BTI8" s="1553"/>
      <c r="BTJ8" s="1553"/>
      <c r="BTK8" s="1553"/>
      <c r="BTL8" s="1553"/>
      <c r="BTM8" s="1553"/>
      <c r="BTN8" s="1553"/>
      <c r="BTO8" s="1553"/>
      <c r="BTP8" s="1553"/>
      <c r="BTQ8" s="1553"/>
      <c r="BTR8" s="1553"/>
      <c r="BTS8" s="1553"/>
      <c r="BTT8" s="1553"/>
      <c r="BTU8" s="1553"/>
      <c r="BTV8" s="1553"/>
      <c r="BTW8" s="1553"/>
      <c r="BTX8" s="1553"/>
      <c r="BTY8" s="1553"/>
      <c r="BTZ8" s="1553"/>
      <c r="BUA8" s="1553"/>
      <c r="BUB8" s="1553"/>
      <c r="BUC8" s="1553"/>
      <c r="BUD8" s="1553"/>
      <c r="BUE8" s="1553"/>
      <c r="BUF8" s="1553"/>
      <c r="BUG8" s="1553"/>
      <c r="BUH8" s="1553"/>
      <c r="BUI8" s="1553"/>
      <c r="BUJ8" s="1553"/>
      <c r="BUK8" s="1553"/>
      <c r="BUL8" s="1553"/>
      <c r="BUM8" s="1553"/>
      <c r="BUN8" s="1553"/>
      <c r="BUO8" s="1553"/>
      <c r="BUP8" s="1553"/>
      <c r="BUQ8" s="1553"/>
      <c r="BUR8" s="1553"/>
      <c r="BUS8" s="1553"/>
      <c r="BUT8" s="1553"/>
      <c r="BUU8" s="1553"/>
      <c r="BUV8" s="1553"/>
      <c r="BUW8" s="1553"/>
      <c r="BUX8" s="1553"/>
      <c r="BUY8" s="1553"/>
      <c r="BUZ8" s="1553"/>
      <c r="BVA8" s="1553"/>
      <c r="BVB8" s="1553"/>
      <c r="BVC8" s="1553"/>
      <c r="BVD8" s="1553"/>
      <c r="BVE8" s="1553"/>
      <c r="BVF8" s="1553"/>
      <c r="BVG8" s="1553"/>
      <c r="BVH8" s="1553"/>
      <c r="BVI8" s="1553"/>
      <c r="BVJ8" s="1553"/>
      <c r="BVK8" s="1553"/>
      <c r="BVL8" s="1553"/>
      <c r="BVM8" s="1553"/>
      <c r="BVN8" s="1553"/>
      <c r="BVO8" s="1553"/>
      <c r="BVP8" s="1553"/>
      <c r="BVQ8" s="1553"/>
      <c r="BVR8" s="1553"/>
      <c r="BVS8" s="1553"/>
      <c r="BVT8" s="1553"/>
      <c r="BVU8" s="1553"/>
      <c r="BVV8" s="1553"/>
      <c r="BVW8" s="1553"/>
      <c r="BVX8" s="1553"/>
      <c r="BVY8" s="1553"/>
      <c r="BVZ8" s="1553"/>
      <c r="BWA8" s="1553"/>
      <c r="BWB8" s="1553"/>
      <c r="BWC8" s="1553"/>
      <c r="BWD8" s="1553"/>
      <c r="BWE8" s="1553"/>
      <c r="BWF8" s="1553"/>
      <c r="BWG8" s="1553"/>
      <c r="BWH8" s="1553"/>
      <c r="BWI8" s="1553"/>
      <c r="BWJ8" s="1553"/>
      <c r="BWK8" s="1553"/>
      <c r="BWL8" s="1553"/>
      <c r="BWM8" s="1553"/>
      <c r="BWN8" s="1553"/>
      <c r="BWO8" s="1553"/>
      <c r="BWP8" s="1553"/>
      <c r="BWQ8" s="1553"/>
      <c r="BWR8" s="1553"/>
      <c r="BWS8" s="1553"/>
      <c r="BWT8" s="1553"/>
      <c r="BWU8" s="1553"/>
      <c r="BWV8" s="1553"/>
      <c r="BWW8" s="1553"/>
      <c r="BWX8" s="1553"/>
      <c r="BWY8" s="1553"/>
      <c r="BWZ8" s="1553"/>
      <c r="BXA8" s="1553"/>
      <c r="BXB8" s="1553"/>
      <c r="BXC8" s="1553"/>
      <c r="BXD8" s="1553"/>
      <c r="BXE8" s="1553"/>
      <c r="BXF8" s="1553"/>
      <c r="BXG8" s="1553"/>
      <c r="BXH8" s="1553"/>
      <c r="BXI8" s="1553"/>
      <c r="BXJ8" s="1553"/>
      <c r="BXK8" s="1553"/>
      <c r="BXL8" s="1553"/>
      <c r="BXM8" s="1553"/>
      <c r="BXN8" s="1553"/>
      <c r="BXO8" s="1553"/>
      <c r="BXP8" s="1553"/>
      <c r="BXQ8" s="1553"/>
      <c r="BXR8" s="1553"/>
      <c r="BXS8" s="1553"/>
      <c r="BXT8" s="1553"/>
      <c r="BXU8" s="1553"/>
      <c r="BXV8" s="1553"/>
      <c r="BXW8" s="1553"/>
      <c r="BXX8" s="1553"/>
      <c r="BXY8" s="1553"/>
      <c r="BXZ8" s="1553"/>
      <c r="BYA8" s="1553"/>
      <c r="BYB8" s="1553"/>
      <c r="BYC8" s="1553"/>
      <c r="BYD8" s="1553"/>
      <c r="BYE8" s="1553"/>
      <c r="BYF8" s="1553"/>
      <c r="BYG8" s="1553"/>
      <c r="BYH8" s="1553"/>
      <c r="BYI8" s="1553"/>
      <c r="BYJ8" s="1553"/>
      <c r="BYK8" s="1553"/>
      <c r="BYL8" s="1553"/>
      <c r="BYM8" s="1553"/>
      <c r="BYN8" s="1553"/>
      <c r="BYO8" s="1553"/>
      <c r="BYP8" s="1553"/>
      <c r="BYQ8" s="1553"/>
      <c r="BYR8" s="1553"/>
      <c r="BYS8" s="1553"/>
      <c r="BYT8" s="1553"/>
      <c r="BYU8" s="1553"/>
      <c r="BYV8" s="1553"/>
      <c r="BYW8" s="1553"/>
      <c r="BYX8" s="1553"/>
      <c r="BYY8" s="1553"/>
      <c r="BYZ8" s="1553"/>
      <c r="BZA8" s="1553"/>
      <c r="BZB8" s="1553"/>
      <c r="BZC8" s="1553"/>
      <c r="BZD8" s="1553"/>
      <c r="BZE8" s="1553"/>
      <c r="BZF8" s="1553"/>
      <c r="BZG8" s="1553"/>
      <c r="BZH8" s="1553"/>
      <c r="BZI8" s="1553"/>
      <c r="BZJ8" s="1553"/>
      <c r="BZK8" s="1553"/>
      <c r="BZL8" s="1553"/>
      <c r="BZM8" s="1553"/>
      <c r="BZN8" s="1553"/>
      <c r="BZO8" s="1553"/>
      <c r="BZP8" s="1553"/>
      <c r="BZQ8" s="1553"/>
      <c r="BZR8" s="1553"/>
      <c r="BZS8" s="1553"/>
      <c r="BZT8" s="1553"/>
      <c r="BZU8" s="1553"/>
      <c r="BZV8" s="1553"/>
      <c r="BZW8" s="1553"/>
      <c r="BZX8" s="1553"/>
      <c r="BZY8" s="1553"/>
      <c r="BZZ8" s="1553"/>
      <c r="CAA8" s="1553"/>
      <c r="CAB8" s="1553"/>
      <c r="CAC8" s="1553"/>
      <c r="CAD8" s="1553"/>
      <c r="CAE8" s="1553"/>
      <c r="CAF8" s="1553"/>
      <c r="CAG8" s="1553"/>
      <c r="CAH8" s="1553"/>
      <c r="CAI8" s="1553"/>
      <c r="CAJ8" s="1553"/>
      <c r="CAK8" s="1553"/>
      <c r="CAL8" s="1553"/>
      <c r="CAM8" s="1553"/>
      <c r="CAN8" s="1553"/>
      <c r="CAO8" s="1553"/>
      <c r="CAP8" s="1553"/>
      <c r="CAQ8" s="1553"/>
      <c r="CAR8" s="1553"/>
      <c r="CAS8" s="1553"/>
      <c r="CAT8" s="1553"/>
      <c r="CAU8" s="1553"/>
      <c r="CAV8" s="1553"/>
      <c r="CAW8" s="1553"/>
      <c r="CAX8" s="1553"/>
      <c r="CAY8" s="1553"/>
      <c r="CAZ8" s="1553"/>
      <c r="CBA8" s="1553"/>
      <c r="CBB8" s="1553"/>
      <c r="CBC8" s="1553"/>
      <c r="CBD8" s="1553"/>
      <c r="CBE8" s="1553"/>
      <c r="CBF8" s="1553"/>
      <c r="CBG8" s="1553"/>
      <c r="CBH8" s="1553"/>
      <c r="CBI8" s="1553"/>
      <c r="CBJ8" s="1553"/>
      <c r="CBK8" s="1553"/>
      <c r="CBL8" s="1553"/>
      <c r="CBM8" s="1553"/>
      <c r="CBN8" s="1553"/>
      <c r="CBO8" s="1553"/>
      <c r="CBP8" s="1553"/>
      <c r="CBQ8" s="1553"/>
      <c r="CBR8" s="1553"/>
      <c r="CBS8" s="1553"/>
      <c r="CBT8" s="1553"/>
      <c r="CBU8" s="1553"/>
      <c r="CBV8" s="1553"/>
      <c r="CBW8" s="1553"/>
      <c r="CBX8" s="1553"/>
      <c r="CBY8" s="1553"/>
      <c r="CBZ8" s="1553"/>
      <c r="CCA8" s="1553"/>
      <c r="CCB8" s="1553"/>
      <c r="CCC8" s="1553"/>
      <c r="CCD8" s="1553"/>
      <c r="CCE8" s="1553"/>
      <c r="CCF8" s="1553"/>
      <c r="CCG8" s="1553"/>
      <c r="CCH8" s="1553"/>
      <c r="CCI8" s="1553"/>
      <c r="CCJ8" s="1553"/>
      <c r="CCK8" s="1553"/>
      <c r="CCL8" s="1553"/>
      <c r="CCM8" s="1553"/>
      <c r="CCN8" s="1553"/>
      <c r="CCO8" s="1553"/>
      <c r="CCP8" s="1553"/>
      <c r="CCQ8" s="1553"/>
      <c r="CCR8" s="1553"/>
      <c r="CCS8" s="1553"/>
      <c r="CCT8" s="1553"/>
      <c r="CCU8" s="1553"/>
      <c r="CCV8" s="1553"/>
      <c r="CCW8" s="1553"/>
      <c r="CCX8" s="1553"/>
      <c r="CCY8" s="1553"/>
      <c r="CCZ8" s="1553"/>
      <c r="CDA8" s="1553"/>
      <c r="CDB8" s="1553"/>
      <c r="CDC8" s="1553"/>
      <c r="CDD8" s="1553"/>
      <c r="CDE8" s="1553"/>
      <c r="CDF8" s="1553"/>
      <c r="CDG8" s="1553"/>
      <c r="CDH8" s="1553"/>
      <c r="CDI8" s="1553"/>
      <c r="CDJ8" s="1553"/>
      <c r="CDK8" s="1553"/>
      <c r="CDL8" s="1553"/>
      <c r="CDM8" s="1553"/>
      <c r="CDN8" s="1553"/>
      <c r="CDO8" s="1553"/>
      <c r="CDP8" s="1553"/>
      <c r="CDQ8" s="1553"/>
      <c r="CDR8" s="1553"/>
      <c r="CDS8" s="1553"/>
      <c r="CDT8" s="1553"/>
      <c r="CDU8" s="1553"/>
      <c r="CDV8" s="1553"/>
      <c r="CDW8" s="1553"/>
      <c r="CDX8" s="1553"/>
      <c r="CDY8" s="1553"/>
      <c r="CDZ8" s="1553"/>
      <c r="CEA8" s="1553"/>
      <c r="CEB8" s="1553"/>
      <c r="CEC8" s="1553"/>
      <c r="CED8" s="1553"/>
      <c r="CEE8" s="1553"/>
      <c r="CEF8" s="1553"/>
      <c r="CEG8" s="1553"/>
      <c r="CEH8" s="1553"/>
      <c r="CEI8" s="1553"/>
      <c r="CEJ8" s="1553"/>
      <c r="CEK8" s="1553"/>
      <c r="CEL8" s="1553"/>
      <c r="CEM8" s="1553"/>
      <c r="CEN8" s="1553"/>
      <c r="CEO8" s="1553"/>
      <c r="CEP8" s="1553"/>
      <c r="CEQ8" s="1553"/>
      <c r="CER8" s="1553"/>
      <c r="CES8" s="1553"/>
      <c r="CET8" s="1553"/>
      <c r="CEU8" s="1553"/>
      <c r="CEV8" s="1553"/>
      <c r="CEW8" s="1553"/>
      <c r="CEX8" s="1553"/>
      <c r="CEY8" s="1553"/>
      <c r="CEZ8" s="1553"/>
      <c r="CFA8" s="1553"/>
      <c r="CFB8" s="1553"/>
      <c r="CFC8" s="1553"/>
      <c r="CFD8" s="1553"/>
      <c r="CFE8" s="1553"/>
      <c r="CFF8" s="1553"/>
      <c r="CFG8" s="1553"/>
      <c r="CFH8" s="1553"/>
      <c r="CFI8" s="1553"/>
      <c r="CFJ8" s="1553"/>
      <c r="CFK8" s="1553"/>
      <c r="CFL8" s="1553"/>
      <c r="CFM8" s="1553"/>
      <c r="CFN8" s="1553"/>
      <c r="CFO8" s="1553"/>
      <c r="CFP8" s="1553"/>
      <c r="CFQ8" s="1553"/>
      <c r="CFR8" s="1553"/>
      <c r="CFS8" s="1553"/>
      <c r="CFT8" s="1553"/>
      <c r="CFU8" s="1553"/>
      <c r="CFV8" s="1553"/>
      <c r="CFW8" s="1553"/>
      <c r="CFX8" s="1553"/>
      <c r="CFY8" s="1553"/>
      <c r="CFZ8" s="1553"/>
      <c r="CGA8" s="1553"/>
      <c r="CGB8" s="1553"/>
      <c r="CGC8" s="1553"/>
      <c r="CGD8" s="1553"/>
      <c r="CGE8" s="1553"/>
      <c r="CGF8" s="1553"/>
      <c r="CGG8" s="1553"/>
      <c r="CGH8" s="1553"/>
      <c r="CGI8" s="1553"/>
      <c r="CGJ8" s="1553"/>
      <c r="CGK8" s="1553"/>
      <c r="CGL8" s="1553"/>
      <c r="CGM8" s="1553"/>
      <c r="CGN8" s="1553"/>
      <c r="CGO8" s="1553"/>
      <c r="CGP8" s="1553"/>
      <c r="CGQ8" s="1553"/>
      <c r="CGR8" s="1553"/>
      <c r="CGS8" s="1553"/>
      <c r="CGT8" s="1553"/>
      <c r="CGU8" s="1553"/>
      <c r="CGV8" s="1553"/>
      <c r="CGW8" s="1553"/>
      <c r="CGX8" s="1553"/>
      <c r="CGY8" s="1553"/>
      <c r="CGZ8" s="1553"/>
      <c r="CHA8" s="1553"/>
      <c r="CHB8" s="1553"/>
      <c r="CHC8" s="1553"/>
      <c r="CHD8" s="1553"/>
      <c r="CHE8" s="1553"/>
      <c r="CHF8" s="1553"/>
      <c r="CHG8" s="1553"/>
      <c r="CHH8" s="1553"/>
      <c r="CHI8" s="1553"/>
      <c r="CHJ8" s="1553"/>
      <c r="CHK8" s="1553"/>
      <c r="CHL8" s="1553"/>
      <c r="CHM8" s="1553"/>
      <c r="CHN8" s="1553"/>
      <c r="CHO8" s="1553"/>
      <c r="CHP8" s="1553"/>
      <c r="CHQ8" s="1553"/>
      <c r="CHR8" s="1553"/>
      <c r="CHS8" s="1553"/>
      <c r="CHT8" s="1553"/>
      <c r="CHU8" s="1553"/>
      <c r="CHV8" s="1553"/>
      <c r="CHW8" s="1553"/>
      <c r="CHX8" s="1553"/>
      <c r="CHY8" s="1553"/>
      <c r="CHZ8" s="1553"/>
      <c r="CIA8" s="1553"/>
      <c r="CIB8" s="1553"/>
      <c r="CIC8" s="1553"/>
      <c r="CID8" s="1553"/>
      <c r="CIE8" s="1553"/>
      <c r="CIF8" s="1553"/>
      <c r="CIG8" s="1553"/>
      <c r="CIH8" s="1553"/>
      <c r="CII8" s="1553"/>
      <c r="CIJ8" s="1553"/>
      <c r="CIK8" s="1553"/>
      <c r="CIL8" s="1553"/>
      <c r="CIM8" s="1553"/>
      <c r="CIN8" s="1553"/>
      <c r="CIO8" s="1553"/>
      <c r="CIP8" s="1553"/>
      <c r="CIQ8" s="1553"/>
      <c r="CIR8" s="1553"/>
      <c r="CIS8" s="1553"/>
      <c r="CIT8" s="1553"/>
      <c r="CIU8" s="1553"/>
      <c r="CIV8" s="1553"/>
      <c r="CIW8" s="1553"/>
      <c r="CIX8" s="1553"/>
      <c r="CIY8" s="1553"/>
      <c r="CIZ8" s="1553"/>
      <c r="CJA8" s="1553"/>
      <c r="CJB8" s="1553"/>
      <c r="CJC8" s="1553"/>
      <c r="CJD8" s="1553"/>
      <c r="CJE8" s="1553"/>
      <c r="CJF8" s="1553"/>
      <c r="CJG8" s="1553"/>
      <c r="CJH8" s="1553"/>
      <c r="CJI8" s="1553"/>
      <c r="CJJ8" s="1553"/>
      <c r="CJK8" s="1553"/>
      <c r="CJL8" s="1553"/>
      <c r="CJM8" s="1553"/>
      <c r="CJN8" s="1553"/>
      <c r="CJO8" s="1553"/>
      <c r="CJP8" s="1553"/>
      <c r="CJQ8" s="1553"/>
      <c r="CJR8" s="1553"/>
      <c r="CJS8" s="1553"/>
      <c r="CJT8" s="1553"/>
      <c r="CJU8" s="1553"/>
      <c r="CJV8" s="1553"/>
      <c r="CJW8" s="1553"/>
      <c r="CJX8" s="1553"/>
      <c r="CJY8" s="1553"/>
      <c r="CJZ8" s="1553"/>
      <c r="CKA8" s="1553"/>
      <c r="CKB8" s="1553"/>
      <c r="CKC8" s="1553"/>
      <c r="CKD8" s="1553"/>
      <c r="CKE8" s="1553"/>
      <c r="CKF8" s="1553"/>
      <c r="CKG8" s="1553"/>
      <c r="CKH8" s="1553"/>
      <c r="CKI8" s="1553"/>
      <c r="CKJ8" s="1553"/>
      <c r="CKK8" s="1553"/>
      <c r="CKL8" s="1553"/>
      <c r="CKM8" s="1553"/>
      <c r="CKN8" s="1553"/>
      <c r="CKO8" s="1553"/>
      <c r="CKP8" s="1553"/>
      <c r="CKQ8" s="1553"/>
      <c r="CKR8" s="1553"/>
      <c r="CKS8" s="1553"/>
      <c r="CKT8" s="1553"/>
      <c r="CKU8" s="1553"/>
      <c r="CKV8" s="1553"/>
      <c r="CKW8" s="1553"/>
      <c r="CKX8" s="1553"/>
      <c r="CKY8" s="1553"/>
      <c r="CKZ8" s="1553"/>
      <c r="CLA8" s="1553"/>
      <c r="CLB8" s="1553"/>
      <c r="CLC8" s="1553"/>
      <c r="CLD8" s="1553"/>
      <c r="CLE8" s="1553"/>
      <c r="CLF8" s="1553"/>
      <c r="CLG8" s="1553"/>
      <c r="CLH8" s="1553"/>
      <c r="CLI8" s="1553"/>
      <c r="CLJ8" s="1553"/>
      <c r="CLK8" s="1553"/>
      <c r="CLL8" s="1553"/>
      <c r="CLM8" s="1553"/>
      <c r="CLN8" s="1553"/>
      <c r="CLO8" s="1553"/>
      <c r="CLP8" s="1553"/>
      <c r="CLQ8" s="1553"/>
      <c r="CLR8" s="1553"/>
      <c r="CLS8" s="1553"/>
      <c r="CLT8" s="1553"/>
      <c r="CLU8" s="1553"/>
      <c r="CLV8" s="1553"/>
      <c r="CLW8" s="1553"/>
      <c r="CLX8" s="1553"/>
      <c r="CLY8" s="1553"/>
      <c r="CLZ8" s="1553"/>
      <c r="CMA8" s="1553"/>
      <c r="CMB8" s="1553"/>
      <c r="CMC8" s="1553"/>
      <c r="CMD8" s="1553"/>
      <c r="CME8" s="1553"/>
      <c r="CMF8" s="1553"/>
      <c r="CMG8" s="1553"/>
      <c r="CMH8" s="1553"/>
      <c r="CMI8" s="1553"/>
      <c r="CMJ8" s="1553"/>
      <c r="CMK8" s="1553"/>
      <c r="CML8" s="1553"/>
      <c r="CMM8" s="1553"/>
      <c r="CMN8" s="1553"/>
      <c r="CMO8" s="1553"/>
      <c r="CMP8" s="1553"/>
      <c r="CMQ8" s="1553"/>
      <c r="CMR8" s="1553"/>
      <c r="CMS8" s="1553"/>
      <c r="CMT8" s="1553"/>
      <c r="CMU8" s="1553"/>
      <c r="CMV8" s="1553"/>
      <c r="CMW8" s="1553"/>
      <c r="CMX8" s="1553"/>
      <c r="CMY8" s="1553"/>
      <c r="CMZ8" s="1553"/>
      <c r="CNA8" s="1553"/>
      <c r="CNB8" s="1553"/>
      <c r="CNC8" s="1553"/>
      <c r="CND8" s="1553"/>
      <c r="CNE8" s="1553"/>
      <c r="CNF8" s="1553"/>
      <c r="CNG8" s="1553"/>
      <c r="CNH8" s="1553"/>
      <c r="CNI8" s="1553"/>
      <c r="CNJ8" s="1553"/>
      <c r="CNK8" s="1553"/>
      <c r="CNL8" s="1553"/>
      <c r="CNM8" s="1553"/>
      <c r="CNN8" s="1553"/>
      <c r="CNO8" s="1553"/>
      <c r="CNP8" s="1553"/>
      <c r="CNQ8" s="1553"/>
      <c r="CNR8" s="1553"/>
      <c r="CNS8" s="1553"/>
      <c r="CNT8" s="1553"/>
      <c r="CNU8" s="1553"/>
      <c r="CNV8" s="1553"/>
      <c r="CNW8" s="1553"/>
      <c r="CNX8" s="1553"/>
      <c r="CNY8" s="1553"/>
      <c r="CNZ8" s="1553"/>
      <c r="COA8" s="1553"/>
      <c r="COB8" s="1553"/>
      <c r="COC8" s="1553"/>
      <c r="COD8" s="1553"/>
      <c r="COE8" s="1553"/>
      <c r="COF8" s="1553"/>
      <c r="COG8" s="1553"/>
      <c r="COH8" s="1553"/>
      <c r="COI8" s="1553"/>
      <c r="COJ8" s="1553"/>
      <c r="COK8" s="1553"/>
      <c r="COL8" s="1553"/>
      <c r="COM8" s="1553"/>
      <c r="CON8" s="1553"/>
      <c r="COO8" s="1553"/>
      <c r="COP8" s="1553"/>
      <c r="COQ8" s="1553"/>
      <c r="COR8" s="1553"/>
      <c r="COS8" s="1553"/>
      <c r="COT8" s="1553"/>
      <c r="COU8" s="1553"/>
      <c r="COV8" s="1553"/>
      <c r="COW8" s="1553"/>
      <c r="COX8" s="1553"/>
      <c r="COY8" s="1553"/>
      <c r="COZ8" s="1553"/>
      <c r="CPA8" s="1553"/>
      <c r="CPB8" s="1553"/>
      <c r="CPC8" s="1553"/>
      <c r="CPD8" s="1553"/>
      <c r="CPE8" s="1553"/>
      <c r="CPF8" s="1553"/>
      <c r="CPG8" s="1553"/>
      <c r="CPH8" s="1553"/>
      <c r="CPI8" s="1553"/>
      <c r="CPJ8" s="1553"/>
      <c r="CPK8" s="1553"/>
      <c r="CPL8" s="1553"/>
      <c r="CPM8" s="1553"/>
      <c r="CPN8" s="1553"/>
      <c r="CPO8" s="1553"/>
      <c r="CPP8" s="1553"/>
      <c r="CPQ8" s="1553"/>
      <c r="CPR8" s="1553"/>
      <c r="CPS8" s="1553"/>
      <c r="CPT8" s="1553"/>
      <c r="CPU8" s="1553"/>
      <c r="CPV8" s="1553"/>
      <c r="CPW8" s="1553"/>
      <c r="CPX8" s="1553"/>
      <c r="CPY8" s="1553"/>
      <c r="CPZ8" s="1553"/>
      <c r="CQA8" s="1553"/>
      <c r="CQB8" s="1553"/>
      <c r="CQC8" s="1553"/>
      <c r="CQD8" s="1553"/>
      <c r="CQE8" s="1553"/>
      <c r="CQF8" s="1553"/>
      <c r="CQG8" s="1553"/>
      <c r="CQH8" s="1553"/>
      <c r="CQI8" s="1553"/>
      <c r="CQJ8" s="1553"/>
      <c r="CQK8" s="1553"/>
      <c r="CQL8" s="1553"/>
      <c r="CQM8" s="1553"/>
      <c r="CQN8" s="1553"/>
      <c r="CQO8" s="1553"/>
      <c r="CQP8" s="1553"/>
      <c r="CQQ8" s="1553"/>
      <c r="CQR8" s="1553"/>
      <c r="CQS8" s="1553"/>
      <c r="CQT8" s="1553"/>
      <c r="CQU8" s="1553"/>
      <c r="CQV8" s="1553"/>
      <c r="CQW8" s="1553"/>
      <c r="CQX8" s="1553"/>
      <c r="CQY8" s="1553"/>
      <c r="CQZ8" s="1553"/>
      <c r="CRA8" s="1553"/>
      <c r="CRB8" s="1553"/>
      <c r="CRC8" s="1553"/>
      <c r="CRD8" s="1553"/>
      <c r="CRE8" s="1553"/>
      <c r="CRF8" s="1553"/>
      <c r="CRG8" s="1553"/>
      <c r="CRH8" s="1553"/>
      <c r="CRI8" s="1553"/>
      <c r="CRJ8" s="1553"/>
      <c r="CRK8" s="1553"/>
      <c r="CRL8" s="1553"/>
      <c r="CRM8" s="1553"/>
      <c r="CRN8" s="1553"/>
      <c r="CRO8" s="1553"/>
      <c r="CRP8" s="1553"/>
      <c r="CRQ8" s="1553"/>
      <c r="CRR8" s="1553"/>
      <c r="CRS8" s="1553"/>
      <c r="CRT8" s="1553"/>
      <c r="CRU8" s="1553"/>
      <c r="CRV8" s="1553"/>
      <c r="CRW8" s="1553"/>
      <c r="CRX8" s="1553"/>
      <c r="CRY8" s="1553"/>
      <c r="CRZ8" s="1553"/>
      <c r="CSA8" s="1553"/>
      <c r="CSB8" s="1553"/>
      <c r="CSC8" s="1553"/>
      <c r="CSD8" s="1553"/>
      <c r="CSE8" s="1553"/>
      <c r="CSF8" s="1553"/>
      <c r="CSG8" s="1553"/>
      <c r="CSH8" s="1553"/>
      <c r="CSI8" s="1553"/>
      <c r="CSJ8" s="1553"/>
      <c r="CSK8" s="1553"/>
      <c r="CSL8" s="1553"/>
      <c r="CSM8" s="1553"/>
      <c r="CSN8" s="1553"/>
      <c r="CSO8" s="1553"/>
      <c r="CSP8" s="1553"/>
      <c r="CSQ8" s="1553"/>
      <c r="CSR8" s="1553"/>
      <c r="CSS8" s="1553"/>
      <c r="CST8" s="1553"/>
      <c r="CSU8" s="1553"/>
      <c r="CSV8" s="1553"/>
      <c r="CSW8" s="1553"/>
      <c r="CSX8" s="1553"/>
      <c r="CSY8" s="1553"/>
      <c r="CSZ8" s="1553"/>
      <c r="CTA8" s="1553"/>
      <c r="CTB8" s="1553"/>
      <c r="CTC8" s="1553"/>
      <c r="CTD8" s="1553"/>
      <c r="CTE8" s="1553"/>
      <c r="CTF8" s="1553"/>
      <c r="CTG8" s="1553"/>
      <c r="CTH8" s="1553"/>
      <c r="CTI8" s="1553"/>
      <c r="CTJ8" s="1553"/>
      <c r="CTK8" s="1553"/>
      <c r="CTL8" s="1553"/>
      <c r="CTM8" s="1553"/>
      <c r="CTN8" s="1553"/>
      <c r="CTO8" s="1553"/>
      <c r="CTP8" s="1553"/>
      <c r="CTQ8" s="1553"/>
      <c r="CTR8" s="1553"/>
      <c r="CTS8" s="1553"/>
      <c r="CTT8" s="1553"/>
      <c r="CTU8" s="1553"/>
      <c r="CTV8" s="1553"/>
      <c r="CTW8" s="1553"/>
      <c r="CTX8" s="1553"/>
      <c r="CTY8" s="1553"/>
      <c r="CTZ8" s="1553"/>
      <c r="CUA8" s="1553"/>
      <c r="CUB8" s="1553"/>
      <c r="CUC8" s="1553"/>
      <c r="CUD8" s="1553"/>
      <c r="CUE8" s="1553"/>
      <c r="CUF8" s="1553"/>
      <c r="CUG8" s="1553"/>
      <c r="CUH8" s="1553"/>
      <c r="CUI8" s="1553"/>
      <c r="CUJ8" s="1553"/>
      <c r="CUK8" s="1553"/>
      <c r="CUL8" s="1553"/>
      <c r="CUM8" s="1553"/>
      <c r="CUN8" s="1553"/>
      <c r="CUO8" s="1553"/>
      <c r="CUP8" s="1553"/>
      <c r="CUQ8" s="1553"/>
      <c r="CUR8" s="1553"/>
      <c r="CUS8" s="1553"/>
      <c r="CUT8" s="1553"/>
      <c r="CUU8" s="1553"/>
      <c r="CUV8" s="1553"/>
      <c r="CUW8" s="1553"/>
      <c r="CUX8" s="1553"/>
      <c r="CUY8" s="1553"/>
      <c r="CUZ8" s="1553"/>
      <c r="CVA8" s="1553"/>
      <c r="CVB8" s="1553"/>
      <c r="CVC8" s="1553"/>
      <c r="CVD8" s="1553"/>
      <c r="CVE8" s="1553"/>
      <c r="CVF8" s="1553"/>
      <c r="CVG8" s="1553"/>
      <c r="CVH8" s="1553"/>
      <c r="CVI8" s="1553"/>
      <c r="CVJ8" s="1553"/>
      <c r="CVK8" s="1553"/>
      <c r="CVL8" s="1553"/>
      <c r="CVM8" s="1553"/>
      <c r="CVN8" s="1553"/>
      <c r="CVO8" s="1553"/>
      <c r="CVP8" s="1553"/>
      <c r="CVQ8" s="1553"/>
      <c r="CVR8" s="1553"/>
      <c r="CVS8" s="1553"/>
      <c r="CVT8" s="1553"/>
      <c r="CVU8" s="1553"/>
      <c r="CVV8" s="1553"/>
      <c r="CVW8" s="1553"/>
      <c r="CVX8" s="1553"/>
      <c r="CVY8" s="1553"/>
      <c r="CVZ8" s="1553"/>
      <c r="CWA8" s="1553"/>
      <c r="CWB8" s="1553"/>
      <c r="CWC8" s="1553"/>
      <c r="CWD8" s="1553"/>
      <c r="CWE8" s="1553"/>
      <c r="CWF8" s="1553"/>
      <c r="CWG8" s="1553"/>
      <c r="CWH8" s="1553"/>
      <c r="CWI8" s="1553"/>
      <c r="CWJ8" s="1553"/>
      <c r="CWK8" s="1553"/>
      <c r="CWL8" s="1553"/>
      <c r="CWM8" s="1553"/>
      <c r="CWN8" s="1553"/>
      <c r="CWO8" s="1553"/>
      <c r="CWP8" s="1553"/>
      <c r="CWQ8" s="1553"/>
      <c r="CWR8" s="1553"/>
      <c r="CWS8" s="1553"/>
      <c r="CWT8" s="1553"/>
      <c r="CWU8" s="1553"/>
      <c r="CWV8" s="1553"/>
      <c r="CWW8" s="1553"/>
      <c r="CWX8" s="1553"/>
      <c r="CWY8" s="1553"/>
      <c r="CWZ8" s="1553"/>
      <c r="CXA8" s="1553"/>
      <c r="CXB8" s="1553"/>
      <c r="CXC8" s="1553"/>
      <c r="CXD8" s="1553"/>
      <c r="CXE8" s="1553"/>
      <c r="CXF8" s="1553"/>
      <c r="CXG8" s="1553"/>
      <c r="CXH8" s="1553"/>
      <c r="CXI8" s="1553"/>
      <c r="CXJ8" s="1553"/>
      <c r="CXK8" s="1553"/>
      <c r="CXL8" s="1553"/>
      <c r="CXM8" s="1553"/>
      <c r="CXN8" s="1553"/>
      <c r="CXO8" s="1553"/>
      <c r="CXP8" s="1553"/>
      <c r="CXQ8" s="1553"/>
      <c r="CXR8" s="1553"/>
      <c r="CXS8" s="1553"/>
      <c r="CXT8" s="1553"/>
      <c r="CXU8" s="1553"/>
      <c r="CXV8" s="1553"/>
      <c r="CXW8" s="1553"/>
      <c r="CXX8" s="1553"/>
      <c r="CXY8" s="1553"/>
      <c r="CXZ8" s="1553"/>
      <c r="CYA8" s="1553"/>
      <c r="CYB8" s="1553"/>
      <c r="CYC8" s="1553"/>
      <c r="CYD8" s="1553"/>
      <c r="CYE8" s="1553"/>
      <c r="CYF8" s="1553"/>
      <c r="CYG8" s="1553"/>
      <c r="CYH8" s="1553"/>
      <c r="CYI8" s="1553"/>
      <c r="CYJ8" s="1553"/>
      <c r="CYK8" s="1553"/>
      <c r="CYL8" s="1553"/>
      <c r="CYM8" s="1553"/>
      <c r="CYN8" s="1553"/>
      <c r="CYO8" s="1553"/>
      <c r="CYP8" s="1553"/>
      <c r="CYQ8" s="1553"/>
      <c r="CYR8" s="1553"/>
      <c r="CYS8" s="1553"/>
      <c r="CYT8" s="1553"/>
      <c r="CYU8" s="1553"/>
      <c r="CYV8" s="1553"/>
      <c r="CYW8" s="1553"/>
      <c r="CYX8" s="1553"/>
      <c r="CYY8" s="1553"/>
      <c r="CYZ8" s="1553"/>
      <c r="CZA8" s="1553"/>
      <c r="CZB8" s="1553"/>
      <c r="CZC8" s="1553"/>
      <c r="CZD8" s="1553"/>
      <c r="CZE8" s="1553"/>
      <c r="CZF8" s="1553"/>
      <c r="CZG8" s="1553"/>
      <c r="CZH8" s="1553"/>
      <c r="CZI8" s="1553"/>
      <c r="CZJ8" s="1553"/>
      <c r="CZK8" s="1553"/>
      <c r="CZL8" s="1553"/>
      <c r="CZM8" s="1553"/>
      <c r="CZN8" s="1553"/>
      <c r="CZO8" s="1553"/>
      <c r="CZP8" s="1553"/>
      <c r="CZQ8" s="1553"/>
      <c r="CZR8" s="1553"/>
      <c r="CZS8" s="1553"/>
      <c r="CZT8" s="1553"/>
      <c r="CZU8" s="1553"/>
      <c r="CZV8" s="1553"/>
      <c r="CZW8" s="1553"/>
      <c r="CZX8" s="1553"/>
      <c r="CZY8" s="1553"/>
      <c r="CZZ8" s="1553"/>
      <c r="DAA8" s="1553"/>
      <c r="DAB8" s="1553"/>
      <c r="DAC8" s="1553"/>
      <c r="DAD8" s="1553"/>
      <c r="DAE8" s="1553"/>
      <c r="DAF8" s="1553"/>
      <c r="DAG8" s="1553"/>
      <c r="DAH8" s="1553"/>
      <c r="DAI8" s="1553"/>
      <c r="DAJ8" s="1553"/>
      <c r="DAK8" s="1553"/>
      <c r="DAL8" s="1553"/>
      <c r="DAM8" s="1553"/>
      <c r="DAN8" s="1553"/>
      <c r="DAO8" s="1553"/>
      <c r="DAP8" s="1553"/>
      <c r="DAQ8" s="1553"/>
      <c r="DAR8" s="1553"/>
      <c r="DAS8" s="1553"/>
      <c r="DAT8" s="1553"/>
      <c r="DAU8" s="1553"/>
      <c r="DAV8" s="1553"/>
      <c r="DAW8" s="1553"/>
      <c r="DAX8" s="1553"/>
      <c r="DAY8" s="1553"/>
      <c r="DAZ8" s="1553"/>
      <c r="DBA8" s="1553"/>
      <c r="DBB8" s="1553"/>
      <c r="DBC8" s="1553"/>
      <c r="DBD8" s="1553"/>
      <c r="DBE8" s="1553"/>
      <c r="DBF8" s="1553"/>
      <c r="DBG8" s="1553"/>
      <c r="DBH8" s="1553"/>
      <c r="DBI8" s="1553"/>
      <c r="DBJ8" s="1553"/>
      <c r="DBK8" s="1553"/>
      <c r="DBL8" s="1553"/>
      <c r="DBM8" s="1553"/>
      <c r="DBN8" s="1553"/>
      <c r="DBO8" s="1553"/>
      <c r="DBP8" s="1553"/>
      <c r="DBQ8" s="1553"/>
      <c r="DBR8" s="1553"/>
      <c r="DBS8" s="1553"/>
      <c r="DBT8" s="1553"/>
      <c r="DBU8" s="1553"/>
      <c r="DBV8" s="1553"/>
      <c r="DBW8" s="1553"/>
      <c r="DBX8" s="1553"/>
      <c r="DBY8" s="1553"/>
      <c r="DBZ8" s="1553"/>
      <c r="DCA8" s="1553"/>
      <c r="DCB8" s="1553"/>
      <c r="DCC8" s="1553"/>
      <c r="DCD8" s="1553"/>
      <c r="DCE8" s="1553"/>
      <c r="DCF8" s="1553"/>
      <c r="DCG8" s="1553"/>
      <c r="DCH8" s="1553"/>
      <c r="DCI8" s="1553"/>
      <c r="DCJ8" s="1553"/>
      <c r="DCK8" s="1553"/>
      <c r="DCL8" s="1553"/>
      <c r="DCM8" s="1553"/>
      <c r="DCN8" s="1553"/>
      <c r="DCO8" s="1553"/>
      <c r="DCP8" s="1553"/>
      <c r="DCQ8" s="1553"/>
      <c r="DCR8" s="1553"/>
      <c r="DCS8" s="1553"/>
      <c r="DCT8" s="1553"/>
      <c r="DCU8" s="1553"/>
      <c r="DCV8" s="1553"/>
      <c r="DCW8" s="1553"/>
      <c r="DCX8" s="1553"/>
      <c r="DCY8" s="1553"/>
      <c r="DCZ8" s="1553"/>
      <c r="DDA8" s="1553"/>
      <c r="DDB8" s="1553"/>
      <c r="DDC8" s="1553"/>
      <c r="DDD8" s="1553"/>
      <c r="DDE8" s="1553"/>
      <c r="DDF8" s="1553"/>
      <c r="DDG8" s="1553"/>
      <c r="DDH8" s="1553"/>
      <c r="DDI8" s="1553"/>
      <c r="DDJ8" s="1553"/>
      <c r="DDK8" s="1553"/>
      <c r="DDL8" s="1553"/>
      <c r="DDM8" s="1553"/>
      <c r="DDN8" s="1553"/>
      <c r="DDO8" s="1553"/>
      <c r="DDP8" s="1553"/>
      <c r="DDQ8" s="1553"/>
      <c r="DDR8" s="1553"/>
      <c r="DDS8" s="1553"/>
      <c r="DDT8" s="1553"/>
      <c r="DDU8" s="1553"/>
      <c r="DDV8" s="1553"/>
      <c r="DDW8" s="1553"/>
      <c r="DDX8" s="1553"/>
      <c r="DDY8" s="1553"/>
      <c r="DDZ8" s="1553"/>
      <c r="DEA8" s="1553"/>
      <c r="DEB8" s="1553"/>
      <c r="DEC8" s="1553"/>
      <c r="DED8" s="1553"/>
      <c r="DEE8" s="1553"/>
      <c r="DEF8" s="1553"/>
      <c r="DEG8" s="1553"/>
      <c r="DEH8" s="1553"/>
      <c r="DEI8" s="1553"/>
      <c r="DEJ8" s="1553"/>
      <c r="DEK8" s="1553"/>
      <c r="DEL8" s="1553"/>
      <c r="DEM8" s="1553"/>
      <c r="DEN8" s="1553"/>
      <c r="DEO8" s="1553"/>
      <c r="DEP8" s="1553"/>
      <c r="DEQ8" s="1553"/>
      <c r="DER8" s="1553"/>
      <c r="DES8" s="1553"/>
      <c r="DET8" s="1553"/>
      <c r="DEU8" s="1553"/>
      <c r="DEV8" s="1553"/>
      <c r="DEW8" s="1553"/>
      <c r="DEX8" s="1553"/>
      <c r="DEY8" s="1553"/>
      <c r="DEZ8" s="1553"/>
      <c r="DFA8" s="1553"/>
      <c r="DFB8" s="1553"/>
      <c r="DFC8" s="1553"/>
      <c r="DFD8" s="1553"/>
      <c r="DFE8" s="1553"/>
      <c r="DFF8" s="1553"/>
      <c r="DFG8" s="1553"/>
      <c r="DFH8" s="1553"/>
      <c r="DFI8" s="1553"/>
      <c r="DFJ8" s="1553"/>
      <c r="DFK8" s="1553"/>
      <c r="DFL8" s="1553"/>
      <c r="DFM8" s="1553"/>
      <c r="DFN8" s="1553"/>
      <c r="DFO8" s="1553"/>
      <c r="DFP8" s="1553"/>
      <c r="DFQ8" s="1553"/>
      <c r="DFR8" s="1553"/>
      <c r="DFS8" s="1553"/>
      <c r="DFT8" s="1553"/>
      <c r="DFU8" s="1553"/>
      <c r="DFV8" s="1553"/>
      <c r="DFW8" s="1553"/>
      <c r="DFX8" s="1553"/>
      <c r="DFY8" s="1553"/>
      <c r="DFZ8" s="1553"/>
      <c r="DGA8" s="1553"/>
      <c r="DGB8" s="1553"/>
      <c r="DGC8" s="1553"/>
      <c r="DGD8" s="1553"/>
      <c r="DGE8" s="1553"/>
      <c r="DGF8" s="1553"/>
      <c r="DGG8" s="1553"/>
      <c r="DGH8" s="1553"/>
      <c r="DGI8" s="1553"/>
      <c r="DGJ8" s="1553"/>
      <c r="DGK8" s="1553"/>
      <c r="DGL8" s="1553"/>
      <c r="DGM8" s="1553"/>
      <c r="DGN8" s="1553"/>
      <c r="DGO8" s="1553"/>
      <c r="DGP8" s="1553"/>
      <c r="DGQ8" s="1553"/>
      <c r="DGR8" s="1553"/>
      <c r="DGS8" s="1553"/>
      <c r="DGT8" s="1553"/>
      <c r="DGU8" s="1553"/>
      <c r="DGV8" s="1553"/>
      <c r="DGW8" s="1553"/>
      <c r="DGX8" s="1553"/>
      <c r="DGY8" s="1553"/>
      <c r="DGZ8" s="1553"/>
      <c r="DHA8" s="1553"/>
      <c r="DHB8" s="1553"/>
      <c r="DHC8" s="1553"/>
      <c r="DHD8" s="1553"/>
      <c r="DHE8" s="1553"/>
      <c r="DHF8" s="1553"/>
      <c r="DHG8" s="1553"/>
      <c r="DHH8" s="1553"/>
      <c r="DHI8" s="1553"/>
      <c r="DHJ8" s="1553"/>
      <c r="DHK8" s="1553"/>
      <c r="DHL8" s="1553"/>
      <c r="DHM8" s="1553"/>
      <c r="DHN8" s="1553"/>
      <c r="DHO8" s="1553"/>
      <c r="DHP8" s="1553"/>
      <c r="DHQ8" s="1553"/>
      <c r="DHR8" s="1553"/>
      <c r="DHS8" s="1553"/>
      <c r="DHT8" s="1553"/>
      <c r="DHU8" s="1553"/>
      <c r="DHV8" s="1553"/>
      <c r="DHW8" s="1553"/>
      <c r="DHX8" s="1553"/>
      <c r="DHY8" s="1553"/>
      <c r="DHZ8" s="1553"/>
      <c r="DIA8" s="1553"/>
      <c r="DIB8" s="1553"/>
      <c r="DIC8" s="1553"/>
      <c r="DID8" s="1553"/>
      <c r="DIE8" s="1553"/>
      <c r="DIF8" s="1553"/>
      <c r="DIG8" s="1553"/>
      <c r="DIH8" s="1553"/>
      <c r="DII8" s="1553"/>
      <c r="DIJ8" s="1553"/>
      <c r="DIK8" s="1553"/>
      <c r="DIL8" s="1553"/>
      <c r="DIM8" s="1553"/>
      <c r="DIN8" s="1553"/>
      <c r="DIO8" s="1553"/>
      <c r="DIP8" s="1553"/>
      <c r="DIQ8" s="1553"/>
      <c r="DIR8" s="1553"/>
      <c r="DIS8" s="1553"/>
      <c r="DIT8" s="1553"/>
      <c r="DIU8" s="1553"/>
      <c r="DIV8" s="1553"/>
      <c r="DIW8" s="1553"/>
      <c r="DIX8" s="1553"/>
      <c r="DIY8" s="1553"/>
      <c r="DIZ8" s="1553"/>
      <c r="DJA8" s="1553"/>
      <c r="DJB8" s="1553"/>
      <c r="DJC8" s="1553"/>
      <c r="DJD8" s="1553"/>
      <c r="DJE8" s="1553"/>
      <c r="DJF8" s="1553"/>
      <c r="DJG8" s="1553"/>
      <c r="DJH8" s="1553"/>
      <c r="DJI8" s="1553"/>
      <c r="DJJ8" s="1553"/>
      <c r="DJK8" s="1553"/>
      <c r="DJL8" s="1553"/>
      <c r="DJM8" s="1553"/>
      <c r="DJN8" s="1553"/>
      <c r="DJO8" s="1553"/>
      <c r="DJP8" s="1553"/>
      <c r="DJQ8" s="1553"/>
      <c r="DJR8" s="1553"/>
      <c r="DJS8" s="1553"/>
      <c r="DJT8" s="1553"/>
      <c r="DJU8" s="1553"/>
      <c r="DJV8" s="1553"/>
      <c r="DJW8" s="1553"/>
      <c r="DJX8" s="1553"/>
      <c r="DJY8" s="1553"/>
      <c r="DJZ8" s="1553"/>
      <c r="DKA8" s="1553"/>
      <c r="DKB8" s="1553"/>
      <c r="DKC8" s="1553"/>
      <c r="DKD8" s="1553"/>
      <c r="DKE8" s="1553"/>
      <c r="DKF8" s="1553"/>
      <c r="DKG8" s="1553"/>
      <c r="DKH8" s="1553"/>
      <c r="DKI8" s="1553"/>
      <c r="DKJ8" s="1553"/>
      <c r="DKK8" s="1553"/>
      <c r="DKL8" s="1553"/>
      <c r="DKM8" s="1553"/>
      <c r="DKN8" s="1553"/>
      <c r="DKO8" s="1553"/>
      <c r="DKP8" s="1553"/>
      <c r="DKQ8" s="1553"/>
      <c r="DKR8" s="1553"/>
      <c r="DKS8" s="1553"/>
      <c r="DKT8" s="1553"/>
      <c r="DKU8" s="1553"/>
      <c r="DKV8" s="1553"/>
      <c r="DKW8" s="1553"/>
      <c r="DKX8" s="1553"/>
      <c r="DKY8" s="1553"/>
      <c r="DKZ8" s="1553"/>
      <c r="DLA8" s="1553"/>
      <c r="DLB8" s="1553"/>
      <c r="DLC8" s="1553"/>
      <c r="DLD8" s="1553"/>
      <c r="DLE8" s="1553"/>
      <c r="DLF8" s="1553"/>
      <c r="DLG8" s="1553"/>
      <c r="DLH8" s="1553"/>
      <c r="DLI8" s="1553"/>
      <c r="DLJ8" s="1553"/>
      <c r="DLK8" s="1553"/>
      <c r="DLL8" s="1553"/>
      <c r="DLM8" s="1553"/>
      <c r="DLN8" s="1553"/>
      <c r="DLO8" s="1553"/>
      <c r="DLP8" s="1553"/>
      <c r="DLQ8" s="1553"/>
      <c r="DLR8" s="1553"/>
      <c r="DLS8" s="1553"/>
      <c r="DLT8" s="1553"/>
      <c r="DLU8" s="1553"/>
      <c r="DLV8" s="1553"/>
      <c r="DLW8" s="1553"/>
      <c r="DLX8" s="1553"/>
      <c r="DLY8" s="1553"/>
      <c r="DLZ8" s="1553"/>
      <c r="DMA8" s="1553"/>
      <c r="DMB8" s="1553"/>
      <c r="DMC8" s="1553"/>
      <c r="DMD8" s="1553"/>
      <c r="DME8" s="1553"/>
      <c r="DMF8" s="1553"/>
      <c r="DMG8" s="1553"/>
      <c r="DMH8" s="1553"/>
      <c r="DMI8" s="1553"/>
      <c r="DMJ8" s="1553"/>
      <c r="DMK8" s="1553"/>
      <c r="DML8" s="1553"/>
      <c r="DMM8" s="1553"/>
      <c r="DMN8" s="1553"/>
      <c r="DMO8" s="1553"/>
      <c r="DMP8" s="1553"/>
      <c r="DMQ8" s="1553"/>
      <c r="DMR8" s="1553"/>
      <c r="DMS8" s="1553"/>
      <c r="DMT8" s="1553"/>
      <c r="DMU8" s="1553"/>
      <c r="DMV8" s="1553"/>
      <c r="DMW8" s="1553"/>
      <c r="DMX8" s="1553"/>
      <c r="DMY8" s="1553"/>
      <c r="DMZ8" s="1553"/>
      <c r="DNA8" s="1553"/>
      <c r="DNB8" s="1553"/>
      <c r="DNC8" s="1553"/>
      <c r="DND8" s="1553"/>
      <c r="DNE8" s="1553"/>
      <c r="DNF8" s="1553"/>
      <c r="DNG8" s="1553"/>
      <c r="DNH8" s="1553"/>
      <c r="DNI8" s="1553"/>
      <c r="DNJ8" s="1553"/>
      <c r="DNK8" s="1553"/>
      <c r="DNL8" s="1553"/>
      <c r="DNM8" s="1553"/>
      <c r="DNN8" s="1553"/>
      <c r="DNO8" s="1553"/>
      <c r="DNP8" s="1553"/>
      <c r="DNQ8" s="1553"/>
      <c r="DNR8" s="1553"/>
      <c r="DNS8" s="1553"/>
      <c r="DNT8" s="1553"/>
      <c r="DNU8" s="1553"/>
      <c r="DNV8" s="1553"/>
      <c r="DNW8" s="1553"/>
      <c r="DNX8" s="1553"/>
      <c r="DNY8" s="1553"/>
      <c r="DNZ8" s="1553"/>
      <c r="DOA8" s="1553"/>
      <c r="DOB8" s="1553"/>
      <c r="DOC8" s="1553"/>
      <c r="DOD8" s="1553"/>
      <c r="DOE8" s="1553"/>
      <c r="DOF8" s="1553"/>
      <c r="DOG8" s="1553"/>
      <c r="DOH8" s="1553"/>
      <c r="DOI8" s="1553"/>
      <c r="DOJ8" s="1553"/>
      <c r="DOK8" s="1553"/>
      <c r="DOL8" s="1553"/>
      <c r="DOM8" s="1553"/>
      <c r="DON8" s="1553"/>
      <c r="DOO8" s="1553"/>
      <c r="DOP8" s="1553"/>
      <c r="DOQ8" s="1553"/>
      <c r="DOR8" s="1553"/>
      <c r="DOS8" s="1553"/>
      <c r="DOT8" s="1553"/>
      <c r="DOU8" s="1553"/>
      <c r="DOV8" s="1553"/>
      <c r="DOW8" s="1553"/>
      <c r="DOX8" s="1553"/>
      <c r="DOY8" s="1553"/>
      <c r="DOZ8" s="1553"/>
      <c r="DPA8" s="1553"/>
      <c r="DPB8" s="1553"/>
      <c r="DPC8" s="1553"/>
      <c r="DPD8" s="1553"/>
      <c r="DPE8" s="1553"/>
      <c r="DPF8" s="1553"/>
      <c r="DPG8" s="1553"/>
      <c r="DPH8" s="1553"/>
      <c r="DPI8" s="1553"/>
      <c r="DPJ8" s="1553"/>
      <c r="DPK8" s="1553"/>
      <c r="DPL8" s="1553"/>
      <c r="DPM8" s="1553"/>
      <c r="DPN8" s="1553"/>
      <c r="DPO8" s="1553"/>
      <c r="DPP8" s="1553"/>
      <c r="DPQ8" s="1553"/>
      <c r="DPR8" s="1553"/>
      <c r="DPS8" s="1553"/>
      <c r="DPT8" s="1553"/>
      <c r="DPU8" s="1553"/>
      <c r="DPV8" s="1553"/>
      <c r="DPW8" s="1553"/>
      <c r="DPX8" s="1553"/>
      <c r="DPY8" s="1553"/>
      <c r="DPZ8" s="1553"/>
      <c r="DQA8" s="1553"/>
      <c r="DQB8" s="1553"/>
      <c r="DQC8" s="1553"/>
      <c r="DQD8" s="1553"/>
      <c r="DQE8" s="1553"/>
      <c r="DQF8" s="1553"/>
      <c r="DQG8" s="1553"/>
      <c r="DQH8" s="1553"/>
      <c r="DQI8" s="1553"/>
      <c r="DQJ8" s="1553"/>
      <c r="DQK8" s="1553"/>
      <c r="DQL8" s="1553"/>
      <c r="DQM8" s="1553"/>
      <c r="DQN8" s="1553"/>
      <c r="DQO8" s="1553"/>
      <c r="DQP8" s="1553"/>
      <c r="DQQ8" s="1553"/>
      <c r="DQR8" s="1553"/>
      <c r="DQS8" s="1553"/>
      <c r="DQT8" s="1553"/>
      <c r="DQU8" s="1553"/>
      <c r="DQV8" s="1553"/>
      <c r="DQW8" s="1553"/>
      <c r="DQX8" s="1553"/>
      <c r="DQY8" s="1553"/>
      <c r="DQZ8" s="1553"/>
      <c r="DRA8" s="1553"/>
      <c r="DRB8" s="1553"/>
      <c r="DRC8" s="1553"/>
      <c r="DRD8" s="1553"/>
      <c r="DRE8" s="1553"/>
      <c r="DRF8" s="1553"/>
      <c r="DRG8" s="1553"/>
      <c r="DRH8" s="1553"/>
      <c r="DRI8" s="1553"/>
      <c r="DRJ8" s="1553"/>
      <c r="DRK8" s="1553"/>
      <c r="DRL8" s="1553"/>
      <c r="DRM8" s="1553"/>
      <c r="DRN8" s="1553"/>
      <c r="DRO8" s="1553"/>
      <c r="DRP8" s="1553"/>
      <c r="DRQ8" s="1553"/>
      <c r="DRR8" s="1553"/>
      <c r="DRS8" s="1553"/>
      <c r="DRT8" s="1553"/>
      <c r="DRU8" s="1553"/>
      <c r="DRV8" s="1553"/>
      <c r="DRW8" s="1553"/>
      <c r="DRX8" s="1553"/>
      <c r="DRY8" s="1553"/>
      <c r="DRZ8" s="1553"/>
      <c r="DSA8" s="1553"/>
      <c r="DSB8" s="1553"/>
      <c r="DSC8" s="1553"/>
      <c r="DSD8" s="1553"/>
      <c r="DSE8" s="1553"/>
      <c r="DSF8" s="1553"/>
      <c r="DSG8" s="1553"/>
      <c r="DSH8" s="1553"/>
      <c r="DSI8" s="1553"/>
      <c r="DSJ8" s="1553"/>
      <c r="DSK8" s="1553"/>
      <c r="DSL8" s="1553"/>
      <c r="DSM8" s="1553"/>
      <c r="DSN8" s="1553"/>
      <c r="DSO8" s="1553"/>
      <c r="DSP8" s="1553"/>
      <c r="DSQ8" s="1553"/>
      <c r="DSR8" s="1553"/>
      <c r="DSS8" s="1553"/>
      <c r="DST8" s="1553"/>
      <c r="DSU8" s="1553"/>
      <c r="DSV8" s="1553"/>
      <c r="DSW8" s="1553"/>
      <c r="DSX8" s="1553"/>
      <c r="DSY8" s="1553"/>
      <c r="DSZ8" s="1553"/>
      <c r="DTA8" s="1553"/>
      <c r="DTB8" s="1553"/>
      <c r="DTC8" s="1553"/>
      <c r="DTD8" s="1553"/>
      <c r="DTE8" s="1553"/>
      <c r="DTF8" s="1553"/>
      <c r="DTG8" s="1553"/>
      <c r="DTH8" s="1553"/>
      <c r="DTI8" s="1553"/>
      <c r="DTJ8" s="1553"/>
      <c r="DTK8" s="1553"/>
      <c r="DTL8" s="1553"/>
      <c r="DTM8" s="1553"/>
      <c r="DTN8" s="1553"/>
      <c r="DTO8" s="1553"/>
      <c r="DTP8" s="1553"/>
      <c r="DTQ8" s="1553"/>
      <c r="DTR8" s="1553"/>
      <c r="DTS8" s="1553"/>
      <c r="DTT8" s="1553"/>
      <c r="DTU8" s="1553"/>
      <c r="DTV8" s="1553"/>
      <c r="DTW8" s="1553"/>
      <c r="DTX8" s="1553"/>
      <c r="DTY8" s="1553"/>
      <c r="DTZ8" s="1553"/>
      <c r="DUA8" s="1553"/>
      <c r="DUB8" s="1553"/>
      <c r="DUC8" s="1553"/>
      <c r="DUD8" s="1553"/>
      <c r="DUE8" s="1553"/>
      <c r="DUF8" s="1553"/>
      <c r="DUG8" s="1553"/>
      <c r="DUH8" s="1553"/>
      <c r="DUI8" s="1553"/>
      <c r="DUJ8" s="1553"/>
      <c r="DUK8" s="1553"/>
      <c r="DUL8" s="1553"/>
      <c r="DUM8" s="1553"/>
      <c r="DUN8" s="1553"/>
      <c r="DUO8" s="1553"/>
      <c r="DUP8" s="1553"/>
      <c r="DUQ8" s="1553"/>
      <c r="DUR8" s="1553"/>
      <c r="DUS8" s="1553"/>
      <c r="DUT8" s="1553"/>
      <c r="DUU8" s="1553"/>
      <c r="DUV8" s="1553"/>
      <c r="DUW8" s="1553"/>
      <c r="DUX8" s="1553"/>
      <c r="DUY8" s="1553"/>
      <c r="DUZ8" s="1553"/>
      <c r="DVA8" s="1553"/>
      <c r="DVB8" s="1553"/>
      <c r="DVC8" s="1553"/>
      <c r="DVD8" s="1553"/>
      <c r="DVE8" s="1553"/>
      <c r="DVF8" s="1553"/>
      <c r="DVG8" s="1553"/>
      <c r="DVH8" s="1553"/>
      <c r="DVI8" s="1553"/>
      <c r="DVJ8" s="1553"/>
      <c r="DVK8" s="1553"/>
      <c r="DVL8" s="1553"/>
      <c r="DVM8" s="1553"/>
      <c r="DVN8" s="1553"/>
      <c r="DVO8" s="1553"/>
      <c r="DVP8" s="1553"/>
      <c r="DVQ8" s="1553"/>
      <c r="DVR8" s="1553"/>
      <c r="DVS8" s="1553"/>
      <c r="DVT8" s="1553"/>
      <c r="DVU8" s="1553"/>
      <c r="DVV8" s="1553"/>
      <c r="DVW8" s="1553"/>
      <c r="DVX8" s="1553"/>
      <c r="DVY8" s="1553"/>
      <c r="DVZ8" s="1553"/>
      <c r="DWA8" s="1553"/>
      <c r="DWB8" s="1553"/>
      <c r="DWC8" s="1553"/>
      <c r="DWD8" s="1553"/>
      <c r="DWE8" s="1553"/>
      <c r="DWF8" s="1553"/>
      <c r="DWG8" s="1553"/>
      <c r="DWH8" s="1553"/>
      <c r="DWI8" s="1553"/>
      <c r="DWJ8" s="1553"/>
      <c r="DWK8" s="1553"/>
      <c r="DWL8" s="1553"/>
      <c r="DWM8" s="1553"/>
      <c r="DWN8" s="1553"/>
      <c r="DWO8" s="1553"/>
      <c r="DWP8" s="1553"/>
      <c r="DWQ8" s="1553"/>
      <c r="DWR8" s="1553"/>
      <c r="DWS8" s="1553"/>
      <c r="DWT8" s="1553"/>
      <c r="DWU8" s="1553"/>
      <c r="DWV8" s="1553"/>
      <c r="DWW8" s="1553"/>
      <c r="DWX8" s="1553"/>
      <c r="DWY8" s="1553"/>
      <c r="DWZ8" s="1553"/>
      <c r="DXA8" s="1553"/>
      <c r="DXB8" s="1553"/>
      <c r="DXC8" s="1553"/>
      <c r="DXD8" s="1553"/>
      <c r="DXE8" s="1553"/>
      <c r="DXF8" s="1553"/>
      <c r="DXG8" s="1553"/>
      <c r="DXH8" s="1553"/>
      <c r="DXI8" s="1553"/>
      <c r="DXJ8" s="1553"/>
      <c r="DXK8" s="1553"/>
      <c r="DXL8" s="1553"/>
      <c r="DXM8" s="1553"/>
      <c r="DXN8" s="1553"/>
      <c r="DXO8" s="1553"/>
      <c r="DXP8" s="1553"/>
      <c r="DXQ8" s="1553"/>
      <c r="DXR8" s="1553"/>
      <c r="DXS8" s="1553"/>
      <c r="DXT8" s="1553"/>
      <c r="DXU8" s="1553"/>
      <c r="DXV8" s="1553"/>
      <c r="DXW8" s="1553"/>
      <c r="DXX8" s="1553"/>
      <c r="DXY8" s="1553"/>
      <c r="DXZ8" s="1553"/>
      <c r="DYA8" s="1553"/>
      <c r="DYB8" s="1553"/>
      <c r="DYC8" s="1553"/>
      <c r="DYD8" s="1553"/>
      <c r="DYE8" s="1553"/>
      <c r="DYF8" s="1553"/>
      <c r="DYG8" s="1553"/>
      <c r="DYH8" s="1553"/>
      <c r="DYI8" s="1553"/>
      <c r="DYJ8" s="1553"/>
      <c r="DYK8" s="1553"/>
      <c r="DYL8" s="1553"/>
      <c r="DYM8" s="1553"/>
      <c r="DYN8" s="1553"/>
      <c r="DYO8" s="1553"/>
      <c r="DYP8" s="1553"/>
      <c r="DYQ8" s="1553"/>
      <c r="DYR8" s="1553"/>
      <c r="DYS8" s="1553"/>
      <c r="DYT8" s="1553"/>
      <c r="DYU8" s="1553"/>
      <c r="DYV8" s="1553"/>
      <c r="DYW8" s="1553"/>
      <c r="DYX8" s="1553"/>
      <c r="DYY8" s="1553"/>
      <c r="DYZ8" s="1553"/>
      <c r="DZA8" s="1553"/>
      <c r="DZB8" s="1553"/>
      <c r="DZC8" s="1553"/>
      <c r="DZD8" s="1553"/>
      <c r="DZE8" s="1553"/>
      <c r="DZF8" s="1553"/>
      <c r="DZG8" s="1553"/>
      <c r="DZH8" s="1553"/>
      <c r="DZI8" s="1553"/>
      <c r="DZJ8" s="1553"/>
      <c r="DZK8" s="1553"/>
      <c r="DZL8" s="1553"/>
      <c r="DZM8" s="1553"/>
      <c r="DZN8" s="1553"/>
      <c r="DZO8" s="1553"/>
      <c r="DZP8" s="1553"/>
      <c r="DZQ8" s="1553"/>
      <c r="DZR8" s="1553"/>
      <c r="DZS8" s="1553"/>
      <c r="DZT8" s="1553"/>
      <c r="DZU8" s="1553"/>
      <c r="DZV8" s="1553"/>
      <c r="DZW8" s="1553"/>
      <c r="DZX8" s="1553"/>
      <c r="DZY8" s="1553"/>
      <c r="DZZ8" s="1553"/>
      <c r="EAA8" s="1553"/>
      <c r="EAB8" s="1553"/>
      <c r="EAC8" s="1553"/>
      <c r="EAD8" s="1553"/>
      <c r="EAE8" s="1553"/>
      <c r="EAF8" s="1553"/>
      <c r="EAG8" s="1553"/>
      <c r="EAH8" s="1553"/>
      <c r="EAI8" s="1553"/>
      <c r="EAJ8" s="1553"/>
      <c r="EAK8" s="1553"/>
      <c r="EAL8" s="1553"/>
      <c r="EAM8" s="1553"/>
      <c r="EAN8" s="1553"/>
      <c r="EAO8" s="1553"/>
      <c r="EAP8" s="1553"/>
      <c r="EAQ8" s="1553"/>
      <c r="EAR8" s="1553"/>
      <c r="EAS8" s="1553"/>
      <c r="EAT8" s="1553"/>
      <c r="EAU8" s="1553"/>
      <c r="EAV8" s="1553"/>
      <c r="EAW8" s="1553"/>
      <c r="EAX8" s="1553"/>
      <c r="EAY8" s="1553"/>
      <c r="EAZ8" s="1553"/>
      <c r="EBA8" s="1553"/>
      <c r="EBB8" s="1553"/>
      <c r="EBC8" s="1553"/>
      <c r="EBD8" s="1553"/>
      <c r="EBE8" s="1553"/>
      <c r="EBF8" s="1553"/>
      <c r="EBG8" s="1553"/>
      <c r="EBH8" s="1553"/>
      <c r="EBI8" s="1553"/>
      <c r="EBJ8" s="1553"/>
      <c r="EBK8" s="1553"/>
      <c r="EBL8" s="1553"/>
      <c r="EBM8" s="1553"/>
      <c r="EBN8" s="1553"/>
      <c r="EBO8" s="1553"/>
      <c r="EBP8" s="1553"/>
      <c r="EBQ8" s="1553"/>
      <c r="EBR8" s="1553"/>
      <c r="EBS8" s="1553"/>
      <c r="EBT8" s="1553"/>
      <c r="EBU8" s="1553"/>
      <c r="EBV8" s="1553"/>
      <c r="EBW8" s="1553"/>
      <c r="EBX8" s="1553"/>
      <c r="EBY8" s="1553"/>
      <c r="EBZ8" s="1553"/>
      <c r="ECA8" s="1553"/>
      <c r="ECB8" s="1553"/>
      <c r="ECC8" s="1553"/>
      <c r="ECD8" s="1553"/>
      <c r="ECE8" s="1553"/>
      <c r="ECF8" s="1553"/>
      <c r="ECG8" s="1553"/>
      <c r="ECH8" s="1553"/>
      <c r="ECI8" s="1553"/>
      <c r="ECJ8" s="1553"/>
      <c r="ECK8" s="1553"/>
      <c r="ECL8" s="1553"/>
      <c r="ECM8" s="1553"/>
      <c r="ECN8" s="1553"/>
      <c r="ECO8" s="1553"/>
      <c r="ECP8" s="1553"/>
      <c r="ECQ8" s="1553"/>
      <c r="ECR8" s="1553"/>
      <c r="ECS8" s="1553"/>
      <c r="ECT8" s="1553"/>
      <c r="ECU8" s="1553"/>
      <c r="ECV8" s="1553"/>
      <c r="ECW8" s="1553"/>
      <c r="ECX8" s="1553"/>
      <c r="ECY8" s="1553"/>
      <c r="ECZ8" s="1553"/>
      <c r="EDA8" s="1553"/>
      <c r="EDB8" s="1553"/>
      <c r="EDC8" s="1553"/>
      <c r="EDD8" s="1553"/>
      <c r="EDE8" s="1553"/>
      <c r="EDF8" s="1553"/>
      <c r="EDG8" s="1553"/>
      <c r="EDH8" s="1553"/>
      <c r="EDI8" s="1553"/>
      <c r="EDJ8" s="1553"/>
      <c r="EDK8" s="1553"/>
      <c r="EDL8" s="1553"/>
      <c r="EDM8" s="1553"/>
      <c r="EDN8" s="1553"/>
      <c r="EDO8" s="1553"/>
      <c r="EDP8" s="1553"/>
      <c r="EDQ8" s="1553"/>
      <c r="EDR8" s="1553"/>
      <c r="EDS8" s="1553"/>
      <c r="EDT8" s="1553"/>
      <c r="EDU8" s="1553"/>
      <c r="EDV8" s="1553"/>
      <c r="EDW8" s="1553"/>
      <c r="EDX8" s="1553"/>
      <c r="EDY8" s="1553"/>
      <c r="EDZ8" s="1553"/>
      <c r="EEA8" s="1553"/>
      <c r="EEB8" s="1553"/>
      <c r="EEC8" s="1553"/>
      <c r="EED8" s="1553"/>
      <c r="EEE8" s="1553"/>
      <c r="EEF8" s="1553"/>
      <c r="EEG8" s="1553"/>
      <c r="EEH8" s="1553"/>
      <c r="EEI8" s="1553"/>
      <c r="EEJ8" s="1553"/>
      <c r="EEK8" s="1553"/>
      <c r="EEL8" s="1553"/>
      <c r="EEM8" s="1553"/>
      <c r="EEN8" s="1553"/>
      <c r="EEO8" s="1553"/>
      <c r="EEP8" s="1553"/>
      <c r="EEQ8" s="1553"/>
      <c r="EER8" s="1553"/>
      <c r="EES8" s="1553"/>
      <c r="EET8" s="1553"/>
      <c r="EEU8" s="1553"/>
      <c r="EEV8" s="1553"/>
      <c r="EEW8" s="1553"/>
      <c r="EEX8" s="1553"/>
      <c r="EEY8" s="1553"/>
      <c r="EEZ8" s="1553"/>
      <c r="EFA8" s="1553"/>
      <c r="EFB8" s="1553"/>
      <c r="EFC8" s="1553"/>
      <c r="EFD8" s="1553"/>
      <c r="EFE8" s="1553"/>
      <c r="EFF8" s="1553"/>
      <c r="EFG8" s="1553"/>
      <c r="EFH8" s="1553"/>
      <c r="EFI8" s="1553"/>
      <c r="EFJ8" s="1553"/>
      <c r="EFK8" s="1553"/>
      <c r="EFL8" s="1553"/>
      <c r="EFM8" s="1553"/>
      <c r="EFN8" s="1553"/>
      <c r="EFO8" s="1553"/>
      <c r="EFP8" s="1553"/>
      <c r="EFQ8" s="1553"/>
      <c r="EFR8" s="1553"/>
      <c r="EFS8" s="1553"/>
      <c r="EFT8" s="1553"/>
      <c r="EFU8" s="1553"/>
      <c r="EFV8" s="1553"/>
      <c r="EFW8" s="1553"/>
      <c r="EFX8" s="1553"/>
      <c r="EFY8" s="1553"/>
      <c r="EFZ8" s="1553"/>
      <c r="EGA8" s="1553"/>
      <c r="EGB8" s="1553"/>
      <c r="EGC8" s="1553"/>
      <c r="EGD8" s="1553"/>
      <c r="EGE8" s="1553"/>
      <c r="EGF8" s="1553"/>
      <c r="EGG8" s="1553"/>
      <c r="EGH8" s="1553"/>
      <c r="EGI8" s="1553"/>
      <c r="EGJ8" s="1553"/>
      <c r="EGK8" s="1553"/>
      <c r="EGL8" s="1553"/>
      <c r="EGM8" s="1553"/>
      <c r="EGN8" s="1553"/>
      <c r="EGO8" s="1553"/>
      <c r="EGP8" s="1553"/>
      <c r="EGQ8" s="1553"/>
      <c r="EGR8" s="1553"/>
      <c r="EGS8" s="1553"/>
      <c r="EGT8" s="1553"/>
      <c r="EGU8" s="1553"/>
      <c r="EGV8" s="1553"/>
      <c r="EGW8" s="1553"/>
      <c r="EGX8" s="1553"/>
      <c r="EGY8" s="1553"/>
      <c r="EGZ8" s="1553"/>
      <c r="EHA8" s="1553"/>
      <c r="EHB8" s="1553"/>
      <c r="EHC8" s="1553"/>
      <c r="EHD8" s="1553"/>
      <c r="EHE8" s="1553"/>
      <c r="EHF8" s="1553"/>
      <c r="EHG8" s="1553"/>
      <c r="EHH8" s="1553"/>
      <c r="EHI8" s="1553"/>
      <c r="EHJ8" s="1553"/>
      <c r="EHK8" s="1553"/>
      <c r="EHL8" s="1553"/>
      <c r="EHM8" s="1553"/>
      <c r="EHN8" s="1553"/>
      <c r="EHO8" s="1553"/>
      <c r="EHP8" s="1553"/>
      <c r="EHQ8" s="1553"/>
      <c r="EHR8" s="1553"/>
      <c r="EHS8" s="1553"/>
      <c r="EHT8" s="1553"/>
      <c r="EHU8" s="1553"/>
      <c r="EHV8" s="1553"/>
      <c r="EHW8" s="1553"/>
      <c r="EHX8" s="1553"/>
      <c r="EHY8" s="1553"/>
      <c r="EHZ8" s="1553"/>
      <c r="EIA8" s="1553"/>
      <c r="EIB8" s="1553"/>
      <c r="EIC8" s="1553"/>
      <c r="EID8" s="1553"/>
      <c r="EIE8" s="1553"/>
      <c r="EIF8" s="1553"/>
      <c r="EIG8" s="1553"/>
      <c r="EIH8" s="1553"/>
      <c r="EII8" s="1553"/>
      <c r="EIJ8" s="1553"/>
      <c r="EIK8" s="1553"/>
      <c r="EIL8" s="1553"/>
      <c r="EIM8" s="1553"/>
      <c r="EIN8" s="1553"/>
      <c r="EIO8" s="1553"/>
      <c r="EIP8" s="1553"/>
      <c r="EIQ8" s="1553"/>
      <c r="EIR8" s="1553"/>
      <c r="EIS8" s="1553"/>
      <c r="EIT8" s="1553"/>
      <c r="EIU8" s="1553"/>
      <c r="EIV8" s="1553"/>
      <c r="EIW8" s="1553"/>
      <c r="EIX8" s="1553"/>
      <c r="EIY8" s="1553"/>
      <c r="EIZ8" s="1553"/>
      <c r="EJA8" s="1553"/>
      <c r="EJB8" s="1553"/>
      <c r="EJC8" s="1553"/>
      <c r="EJD8" s="1553"/>
      <c r="EJE8" s="1553"/>
      <c r="EJF8" s="1553"/>
      <c r="EJG8" s="1553"/>
      <c r="EJH8" s="1553"/>
      <c r="EJI8" s="1553"/>
      <c r="EJJ8" s="1553"/>
      <c r="EJK8" s="1553"/>
      <c r="EJL8" s="1553"/>
      <c r="EJM8" s="1553"/>
      <c r="EJN8" s="1553"/>
      <c r="EJO8" s="1553"/>
      <c r="EJP8" s="1553"/>
      <c r="EJQ8" s="1553"/>
      <c r="EJR8" s="1553"/>
      <c r="EJS8" s="1553"/>
      <c r="EJT8" s="1553"/>
      <c r="EJU8" s="1553"/>
      <c r="EJV8" s="1553"/>
      <c r="EJW8" s="1553"/>
      <c r="EJX8" s="1553"/>
      <c r="EJY8" s="1553"/>
      <c r="EJZ8" s="1553"/>
      <c r="EKA8" s="1553"/>
      <c r="EKB8" s="1553"/>
      <c r="EKC8" s="1553"/>
      <c r="EKD8" s="1553"/>
      <c r="EKE8" s="1553"/>
      <c r="EKF8" s="1553"/>
      <c r="EKG8" s="1553"/>
      <c r="EKH8" s="1553"/>
      <c r="EKI8" s="1553"/>
      <c r="EKJ8" s="1553"/>
      <c r="EKK8" s="1553"/>
      <c r="EKL8" s="1553"/>
      <c r="EKM8" s="1553"/>
      <c r="EKN8" s="1553"/>
      <c r="EKO8" s="1553"/>
      <c r="EKP8" s="1553"/>
      <c r="EKQ8" s="1553"/>
      <c r="EKR8" s="1553"/>
      <c r="EKS8" s="1553"/>
      <c r="EKT8" s="1553"/>
      <c r="EKU8" s="1553"/>
      <c r="EKV8" s="1553"/>
      <c r="EKW8" s="1553"/>
      <c r="EKX8" s="1553"/>
      <c r="EKY8" s="1553"/>
      <c r="EKZ8" s="1553"/>
      <c r="ELA8" s="1553"/>
      <c r="ELB8" s="1553"/>
      <c r="ELC8" s="1553"/>
      <c r="ELD8" s="1553"/>
      <c r="ELE8" s="1553"/>
      <c r="ELF8" s="1553"/>
      <c r="ELG8" s="1553"/>
      <c r="ELH8" s="1553"/>
      <c r="ELI8" s="1553"/>
      <c r="ELJ8" s="1553"/>
      <c r="ELK8" s="1553"/>
      <c r="ELL8" s="1553"/>
      <c r="ELM8" s="1553"/>
      <c r="ELN8" s="1553"/>
      <c r="ELO8" s="1553"/>
      <c r="ELP8" s="1553"/>
      <c r="ELQ8" s="1553"/>
      <c r="ELR8" s="1553"/>
      <c r="ELS8" s="1553"/>
      <c r="ELT8" s="1553"/>
      <c r="ELU8" s="1553"/>
      <c r="ELV8" s="1553"/>
      <c r="ELW8" s="1553"/>
      <c r="ELX8" s="1553"/>
      <c r="ELY8" s="1553"/>
      <c r="ELZ8" s="1553"/>
      <c r="EMA8" s="1553"/>
      <c r="EMB8" s="1553"/>
      <c r="EMC8" s="1553"/>
      <c r="EMD8" s="1553"/>
      <c r="EME8" s="1553"/>
      <c r="EMF8" s="1553"/>
      <c r="EMG8" s="1553"/>
      <c r="EMH8" s="1553"/>
      <c r="EMI8" s="1553"/>
      <c r="EMJ8" s="1553"/>
      <c r="EMK8" s="1553"/>
      <c r="EML8" s="1553"/>
      <c r="EMM8" s="1553"/>
      <c r="EMN8" s="1553"/>
      <c r="EMO8" s="1553"/>
      <c r="EMP8" s="1553"/>
      <c r="EMQ8" s="1553"/>
      <c r="EMR8" s="1553"/>
      <c r="EMS8" s="1553"/>
      <c r="EMT8" s="1553"/>
      <c r="EMU8" s="1553"/>
      <c r="EMV8" s="1553"/>
      <c r="EMW8" s="1553"/>
      <c r="EMX8" s="1553"/>
      <c r="EMY8" s="1553"/>
      <c r="EMZ8" s="1553"/>
      <c r="ENA8" s="1553"/>
      <c r="ENB8" s="1553"/>
      <c r="ENC8" s="1553"/>
      <c r="END8" s="1553"/>
      <c r="ENE8" s="1553"/>
      <c r="ENF8" s="1553"/>
      <c r="ENG8" s="1553"/>
      <c r="ENH8" s="1553"/>
      <c r="ENI8" s="1553"/>
      <c r="ENJ8" s="1553"/>
      <c r="ENK8" s="1553"/>
      <c r="ENL8" s="1553"/>
      <c r="ENM8" s="1553"/>
      <c r="ENN8" s="1553"/>
      <c r="ENO8" s="1553"/>
      <c r="ENP8" s="1553"/>
      <c r="ENQ8" s="1553"/>
      <c r="ENR8" s="1553"/>
      <c r="ENS8" s="1553"/>
      <c r="ENT8" s="1553"/>
      <c r="ENU8" s="1553"/>
      <c r="ENV8" s="1553"/>
      <c r="ENW8" s="1553"/>
      <c r="ENX8" s="1553"/>
      <c r="ENY8" s="1553"/>
      <c r="ENZ8" s="1553"/>
      <c r="EOA8" s="1553"/>
      <c r="EOB8" s="1553"/>
      <c r="EOC8" s="1553"/>
      <c r="EOD8" s="1553"/>
      <c r="EOE8" s="1553"/>
      <c r="EOF8" s="1553"/>
      <c r="EOG8" s="1553"/>
      <c r="EOH8" s="1553"/>
      <c r="EOI8" s="1553"/>
      <c r="EOJ8" s="1553"/>
      <c r="EOK8" s="1553"/>
      <c r="EOL8" s="1553"/>
      <c r="EOM8" s="1553"/>
      <c r="EON8" s="1553"/>
      <c r="EOO8" s="1553"/>
      <c r="EOP8" s="1553"/>
      <c r="EOQ8" s="1553"/>
      <c r="EOR8" s="1553"/>
      <c r="EOS8" s="1553"/>
      <c r="EOT8" s="1553"/>
      <c r="EOU8" s="1553"/>
      <c r="EOV8" s="1553"/>
      <c r="EOW8" s="1553"/>
      <c r="EOX8" s="1553"/>
      <c r="EOY8" s="1553"/>
      <c r="EOZ8" s="1553"/>
      <c r="EPA8" s="1553"/>
      <c r="EPB8" s="1553"/>
      <c r="EPC8" s="1553"/>
      <c r="EPD8" s="1553"/>
      <c r="EPE8" s="1553"/>
      <c r="EPF8" s="1553"/>
      <c r="EPG8" s="1553"/>
      <c r="EPH8" s="1553"/>
      <c r="EPI8" s="1553"/>
      <c r="EPJ8" s="1553"/>
      <c r="EPK8" s="1553"/>
      <c r="EPL8" s="1553"/>
      <c r="EPM8" s="1553"/>
      <c r="EPN8" s="1553"/>
      <c r="EPO8" s="1553"/>
      <c r="EPP8" s="1553"/>
      <c r="EPQ8" s="1553"/>
      <c r="EPR8" s="1553"/>
      <c r="EPS8" s="1553"/>
      <c r="EPT8" s="1553"/>
      <c r="EPU8" s="1553"/>
      <c r="EPV8" s="1553"/>
      <c r="EPW8" s="1553"/>
      <c r="EPX8" s="1553"/>
      <c r="EPY8" s="1553"/>
      <c r="EPZ8" s="1553"/>
      <c r="EQA8" s="1553"/>
      <c r="EQB8" s="1553"/>
      <c r="EQC8" s="1553"/>
      <c r="EQD8" s="1553"/>
      <c r="EQE8" s="1553"/>
      <c r="EQF8" s="1553"/>
      <c r="EQG8" s="1553"/>
      <c r="EQH8" s="1553"/>
      <c r="EQI8" s="1553"/>
      <c r="EQJ8" s="1553"/>
      <c r="EQK8" s="1553"/>
      <c r="EQL8" s="1553"/>
      <c r="EQM8" s="1553"/>
      <c r="EQN8" s="1553"/>
      <c r="EQO8" s="1553"/>
      <c r="EQP8" s="1553"/>
      <c r="EQQ8" s="1553"/>
      <c r="EQR8" s="1553"/>
      <c r="EQS8" s="1553"/>
      <c r="EQT8" s="1553"/>
      <c r="EQU8" s="1553"/>
      <c r="EQV8" s="1553"/>
      <c r="EQW8" s="1553"/>
      <c r="EQX8" s="1553"/>
      <c r="EQY8" s="1553"/>
      <c r="EQZ8" s="1553"/>
      <c r="ERA8" s="1553"/>
      <c r="ERB8" s="1553"/>
      <c r="ERC8" s="1553"/>
      <c r="ERD8" s="1553"/>
      <c r="ERE8" s="1553"/>
      <c r="ERF8" s="1553"/>
      <c r="ERG8" s="1553"/>
      <c r="ERH8" s="1553"/>
      <c r="ERI8" s="1553"/>
      <c r="ERJ8" s="1553"/>
      <c r="ERK8" s="1553"/>
      <c r="ERL8" s="1553"/>
      <c r="ERM8" s="1553"/>
      <c r="ERN8" s="1553"/>
      <c r="ERO8" s="1553"/>
      <c r="ERP8" s="1553"/>
      <c r="ERQ8" s="1553"/>
      <c r="ERR8" s="1553"/>
      <c r="ERS8" s="1553"/>
      <c r="ERT8" s="1553"/>
      <c r="ERU8" s="1553"/>
      <c r="ERV8" s="1553"/>
      <c r="ERW8" s="1553"/>
      <c r="ERX8" s="1553"/>
      <c r="ERY8" s="1553"/>
      <c r="ERZ8" s="1553"/>
      <c r="ESA8" s="1553"/>
      <c r="ESB8" s="1553"/>
      <c r="ESC8" s="1553"/>
      <c r="ESD8" s="1553"/>
      <c r="ESE8" s="1553"/>
      <c r="ESF8" s="1553"/>
      <c r="ESG8" s="1553"/>
      <c r="ESH8" s="1553"/>
      <c r="ESI8" s="1553"/>
      <c r="ESJ8" s="1553"/>
      <c r="ESK8" s="1553"/>
      <c r="ESL8" s="1553"/>
      <c r="ESM8" s="1553"/>
      <c r="ESN8" s="1553"/>
      <c r="ESO8" s="1553"/>
      <c r="ESP8" s="1553"/>
      <c r="ESQ8" s="1553"/>
      <c r="ESR8" s="1553"/>
      <c r="ESS8" s="1553"/>
      <c r="EST8" s="1553"/>
      <c r="ESU8" s="1553"/>
      <c r="ESV8" s="1553"/>
      <c r="ESW8" s="1553"/>
      <c r="ESX8" s="1553"/>
      <c r="ESY8" s="1553"/>
      <c r="ESZ8" s="1553"/>
      <c r="ETA8" s="1553"/>
      <c r="ETB8" s="1553"/>
      <c r="ETC8" s="1553"/>
      <c r="ETD8" s="1553"/>
      <c r="ETE8" s="1553"/>
      <c r="ETF8" s="1553"/>
      <c r="ETG8" s="1553"/>
      <c r="ETH8" s="1553"/>
      <c r="ETI8" s="1553"/>
      <c r="ETJ8" s="1553"/>
      <c r="ETK8" s="1553"/>
      <c r="ETL8" s="1553"/>
      <c r="ETM8" s="1553"/>
      <c r="ETN8" s="1553"/>
      <c r="ETO8" s="1553"/>
      <c r="ETP8" s="1553"/>
      <c r="ETQ8" s="1553"/>
      <c r="ETR8" s="1553"/>
      <c r="ETS8" s="1553"/>
      <c r="ETT8" s="1553"/>
      <c r="ETU8" s="1553"/>
      <c r="ETV8" s="1553"/>
      <c r="ETW8" s="1553"/>
      <c r="ETX8" s="1553"/>
      <c r="ETY8" s="1553"/>
      <c r="ETZ8" s="1553"/>
      <c r="EUA8" s="1553"/>
      <c r="EUB8" s="1553"/>
      <c r="EUC8" s="1553"/>
      <c r="EUD8" s="1553"/>
      <c r="EUE8" s="1553"/>
      <c r="EUF8" s="1553"/>
      <c r="EUG8" s="1553"/>
      <c r="EUH8" s="1553"/>
      <c r="EUI8" s="1553"/>
      <c r="EUJ8" s="1553"/>
      <c r="EUK8" s="1553"/>
      <c r="EUL8" s="1553"/>
      <c r="EUM8" s="1553"/>
      <c r="EUN8" s="1553"/>
      <c r="EUO8" s="1553"/>
      <c r="EUP8" s="1553"/>
      <c r="EUQ8" s="1553"/>
      <c r="EUR8" s="1553"/>
      <c r="EUS8" s="1553"/>
      <c r="EUT8" s="1553"/>
      <c r="EUU8" s="1553"/>
      <c r="EUV8" s="1553"/>
      <c r="EUW8" s="1553"/>
      <c r="EUX8" s="1553"/>
      <c r="EUY8" s="1553"/>
      <c r="EUZ8" s="1553"/>
      <c r="EVA8" s="1553"/>
      <c r="EVB8" s="1553"/>
      <c r="EVC8" s="1553"/>
      <c r="EVD8" s="1553"/>
      <c r="EVE8" s="1553"/>
      <c r="EVF8" s="1553"/>
      <c r="EVG8" s="1553"/>
      <c r="EVH8" s="1553"/>
      <c r="EVI8" s="1553"/>
      <c r="EVJ8" s="1553"/>
      <c r="EVK8" s="1553"/>
      <c r="EVL8" s="1553"/>
      <c r="EVM8" s="1553"/>
      <c r="EVN8" s="1553"/>
      <c r="EVO8" s="1553"/>
      <c r="EVP8" s="1553"/>
      <c r="EVQ8" s="1553"/>
      <c r="EVR8" s="1553"/>
      <c r="EVS8" s="1553"/>
      <c r="EVT8" s="1553"/>
      <c r="EVU8" s="1553"/>
      <c r="EVV8" s="1553"/>
      <c r="EVW8" s="1553"/>
      <c r="EVX8" s="1553"/>
      <c r="EVY8" s="1553"/>
      <c r="EVZ8" s="1553"/>
      <c r="EWA8" s="1553"/>
      <c r="EWB8" s="1553"/>
      <c r="EWC8" s="1553"/>
      <c r="EWD8" s="1553"/>
      <c r="EWE8" s="1553"/>
      <c r="EWF8" s="1553"/>
      <c r="EWG8" s="1553"/>
      <c r="EWH8" s="1553"/>
      <c r="EWI8" s="1553"/>
      <c r="EWJ8" s="1553"/>
      <c r="EWK8" s="1553"/>
      <c r="EWL8" s="1553"/>
      <c r="EWM8" s="1553"/>
      <c r="EWN8" s="1553"/>
      <c r="EWO8" s="1553"/>
      <c r="EWP8" s="1553"/>
      <c r="EWQ8" s="1553"/>
      <c r="EWR8" s="1553"/>
      <c r="EWS8" s="1553"/>
      <c r="EWT8" s="1553"/>
      <c r="EWU8" s="1553"/>
      <c r="EWV8" s="1553"/>
      <c r="EWW8" s="1553"/>
      <c r="EWX8" s="1553"/>
      <c r="EWY8" s="1553"/>
      <c r="EWZ8" s="1553"/>
      <c r="EXA8" s="1553"/>
      <c r="EXB8" s="1553"/>
      <c r="EXC8" s="1553"/>
      <c r="EXD8" s="1553"/>
      <c r="EXE8" s="1553"/>
      <c r="EXF8" s="1553"/>
      <c r="EXG8" s="1553"/>
      <c r="EXH8" s="1553"/>
      <c r="EXI8" s="1553"/>
      <c r="EXJ8" s="1553"/>
      <c r="EXK8" s="1553"/>
      <c r="EXL8" s="1553"/>
      <c r="EXM8" s="1553"/>
      <c r="EXN8" s="1553"/>
      <c r="EXO8" s="1553"/>
      <c r="EXP8" s="1553"/>
      <c r="EXQ8" s="1553"/>
      <c r="EXR8" s="1553"/>
      <c r="EXS8" s="1553"/>
      <c r="EXT8" s="1553"/>
      <c r="EXU8" s="1553"/>
      <c r="EXV8" s="1553"/>
      <c r="EXW8" s="1553"/>
      <c r="EXX8" s="1553"/>
      <c r="EXY8" s="1553"/>
      <c r="EXZ8" s="1553"/>
      <c r="EYA8" s="1553"/>
      <c r="EYB8" s="1553"/>
      <c r="EYC8" s="1553"/>
      <c r="EYD8" s="1553"/>
      <c r="EYE8" s="1553"/>
      <c r="EYF8" s="1553"/>
      <c r="EYG8" s="1553"/>
      <c r="EYH8" s="1553"/>
      <c r="EYI8" s="1553"/>
      <c r="EYJ8" s="1553"/>
      <c r="EYK8" s="1553"/>
      <c r="EYL8" s="1553"/>
      <c r="EYM8" s="1553"/>
      <c r="EYN8" s="1553"/>
      <c r="EYO8" s="1553"/>
      <c r="EYP8" s="1553"/>
      <c r="EYQ8" s="1553"/>
      <c r="EYR8" s="1553"/>
      <c r="EYS8" s="1553"/>
      <c r="EYT8" s="1553"/>
      <c r="EYU8" s="1553"/>
      <c r="EYV8" s="1553"/>
      <c r="EYW8" s="1553"/>
      <c r="EYX8" s="1553"/>
      <c r="EYY8" s="1553"/>
      <c r="EYZ8" s="1553"/>
      <c r="EZA8" s="1553"/>
      <c r="EZB8" s="1553"/>
      <c r="EZC8" s="1553"/>
      <c r="EZD8" s="1553"/>
      <c r="EZE8" s="1553"/>
      <c r="EZF8" s="1553"/>
      <c r="EZG8" s="1553"/>
      <c r="EZH8" s="1553"/>
      <c r="EZI8" s="1553"/>
      <c r="EZJ8" s="1553"/>
      <c r="EZK8" s="1553"/>
      <c r="EZL8" s="1553"/>
      <c r="EZM8" s="1553"/>
      <c r="EZN8" s="1553"/>
      <c r="EZO8" s="1553"/>
      <c r="EZP8" s="1553"/>
      <c r="EZQ8" s="1553"/>
      <c r="EZR8" s="1553"/>
      <c r="EZS8" s="1553"/>
      <c r="EZT8" s="1553"/>
      <c r="EZU8" s="1553"/>
      <c r="EZV8" s="1553"/>
      <c r="EZW8" s="1553"/>
      <c r="EZX8" s="1553"/>
      <c r="EZY8" s="1553"/>
      <c r="EZZ8" s="1553"/>
      <c r="FAA8" s="1553"/>
      <c r="FAB8" s="1553"/>
      <c r="FAC8" s="1553"/>
      <c r="FAD8" s="1553"/>
      <c r="FAE8" s="1553"/>
      <c r="FAF8" s="1553"/>
      <c r="FAG8" s="1553"/>
      <c r="FAH8" s="1553"/>
      <c r="FAI8" s="1553"/>
      <c r="FAJ8" s="1553"/>
      <c r="FAK8" s="1553"/>
      <c r="FAL8" s="1553"/>
      <c r="FAM8" s="1553"/>
      <c r="FAN8" s="1553"/>
      <c r="FAO8" s="1553"/>
      <c r="FAP8" s="1553"/>
      <c r="FAQ8" s="1553"/>
      <c r="FAR8" s="1553"/>
      <c r="FAS8" s="1553"/>
      <c r="FAT8" s="1553"/>
      <c r="FAU8" s="1553"/>
      <c r="FAV8" s="1553"/>
      <c r="FAW8" s="1553"/>
      <c r="FAX8" s="1553"/>
      <c r="FAY8" s="1553"/>
      <c r="FAZ8" s="1553"/>
      <c r="FBA8" s="1553"/>
      <c r="FBB8" s="1553"/>
      <c r="FBC8" s="1553"/>
      <c r="FBD8" s="1553"/>
      <c r="FBE8" s="1553"/>
      <c r="FBF8" s="1553"/>
      <c r="FBG8" s="1553"/>
      <c r="FBH8" s="1553"/>
      <c r="FBI8" s="1553"/>
      <c r="FBJ8" s="1553"/>
      <c r="FBK8" s="1553"/>
      <c r="FBL8" s="1553"/>
      <c r="FBM8" s="1553"/>
      <c r="FBN8" s="1553"/>
      <c r="FBO8" s="1553"/>
      <c r="FBP8" s="1553"/>
      <c r="FBQ8" s="1553"/>
      <c r="FBR8" s="1553"/>
      <c r="FBS8" s="1553"/>
      <c r="FBT8" s="1553"/>
      <c r="FBU8" s="1553"/>
      <c r="FBV8" s="1553"/>
      <c r="FBW8" s="1553"/>
      <c r="FBX8" s="1553"/>
      <c r="FBY8" s="1553"/>
      <c r="FBZ8" s="1553"/>
      <c r="FCA8" s="1553"/>
      <c r="FCB8" s="1553"/>
      <c r="FCC8" s="1553"/>
      <c r="FCD8" s="1553"/>
      <c r="FCE8" s="1553"/>
      <c r="FCF8" s="1553"/>
      <c r="FCG8" s="1553"/>
      <c r="FCH8" s="1553"/>
      <c r="FCI8" s="1553"/>
      <c r="FCJ8" s="1553"/>
      <c r="FCK8" s="1553"/>
      <c r="FCL8" s="1553"/>
      <c r="FCM8" s="1553"/>
      <c r="FCN8" s="1553"/>
      <c r="FCO8" s="1553"/>
      <c r="FCP8" s="1553"/>
      <c r="FCQ8" s="1553"/>
      <c r="FCR8" s="1553"/>
      <c r="FCS8" s="1553"/>
      <c r="FCT8" s="1553"/>
      <c r="FCU8" s="1553"/>
      <c r="FCV8" s="1553"/>
      <c r="FCW8" s="1553"/>
      <c r="FCX8" s="1553"/>
      <c r="FCY8" s="1553"/>
      <c r="FCZ8" s="1553"/>
      <c r="FDA8" s="1553"/>
      <c r="FDB8" s="1553"/>
      <c r="FDC8" s="1553"/>
      <c r="FDD8" s="1553"/>
      <c r="FDE8" s="1553"/>
      <c r="FDF8" s="1553"/>
      <c r="FDG8" s="1553"/>
      <c r="FDH8" s="1553"/>
      <c r="FDI8" s="1553"/>
      <c r="FDJ8" s="1553"/>
      <c r="FDK8" s="1553"/>
      <c r="FDL8" s="1553"/>
      <c r="FDM8" s="1553"/>
      <c r="FDN8" s="1553"/>
      <c r="FDO8" s="1553"/>
      <c r="FDP8" s="1553"/>
      <c r="FDQ8" s="1553"/>
      <c r="FDR8" s="1553"/>
      <c r="FDS8" s="1553"/>
      <c r="FDT8" s="1553"/>
      <c r="FDU8" s="1553"/>
      <c r="FDV8" s="1553"/>
      <c r="FDW8" s="1553"/>
      <c r="FDX8" s="1553"/>
      <c r="FDY8" s="1553"/>
      <c r="FDZ8" s="1553"/>
      <c r="FEA8" s="1553"/>
      <c r="FEB8" s="1553"/>
      <c r="FEC8" s="1553"/>
      <c r="FED8" s="1553"/>
      <c r="FEE8" s="1553"/>
      <c r="FEF8" s="1553"/>
      <c r="FEG8" s="1553"/>
      <c r="FEH8" s="1553"/>
      <c r="FEI8" s="1553"/>
      <c r="FEJ8" s="1553"/>
      <c r="FEK8" s="1553"/>
      <c r="FEL8" s="1553"/>
      <c r="FEM8" s="1553"/>
      <c r="FEN8" s="1553"/>
      <c r="FEO8" s="1553"/>
      <c r="FEP8" s="1553"/>
      <c r="FEQ8" s="1553"/>
      <c r="FER8" s="1553"/>
      <c r="FES8" s="1553"/>
      <c r="FET8" s="1553"/>
      <c r="FEU8" s="1553"/>
      <c r="FEV8" s="1553"/>
      <c r="FEW8" s="1553"/>
      <c r="FEX8" s="1553"/>
      <c r="FEY8" s="1553"/>
      <c r="FEZ8" s="1553"/>
      <c r="FFA8" s="1553"/>
      <c r="FFB8" s="1553"/>
      <c r="FFC8" s="1553"/>
      <c r="FFD8" s="1553"/>
      <c r="FFE8" s="1553"/>
      <c r="FFF8" s="1553"/>
      <c r="FFG8" s="1553"/>
      <c r="FFH8" s="1553"/>
      <c r="FFI8" s="1553"/>
      <c r="FFJ8" s="1553"/>
      <c r="FFK8" s="1553"/>
      <c r="FFL8" s="1553"/>
      <c r="FFM8" s="1553"/>
      <c r="FFN8" s="1553"/>
      <c r="FFO8" s="1553"/>
      <c r="FFP8" s="1553"/>
      <c r="FFQ8" s="1553"/>
      <c r="FFR8" s="1553"/>
      <c r="FFS8" s="1553"/>
      <c r="FFT8" s="1553"/>
      <c r="FFU8" s="1553"/>
      <c r="FFV8" s="1553"/>
      <c r="FFW8" s="1553"/>
      <c r="FFX8" s="1553"/>
      <c r="FFY8" s="1553"/>
      <c r="FFZ8" s="1553"/>
      <c r="FGA8" s="1553"/>
      <c r="FGB8" s="1553"/>
      <c r="FGC8" s="1553"/>
      <c r="FGD8" s="1553"/>
      <c r="FGE8" s="1553"/>
      <c r="FGF8" s="1553"/>
      <c r="FGG8" s="1553"/>
      <c r="FGH8" s="1553"/>
      <c r="FGI8" s="1553"/>
      <c r="FGJ8" s="1553"/>
      <c r="FGK8" s="1553"/>
      <c r="FGL8" s="1553"/>
      <c r="FGM8" s="1553"/>
      <c r="FGN8" s="1553"/>
      <c r="FGO8" s="1553"/>
      <c r="FGP8" s="1553"/>
      <c r="FGQ8" s="1553"/>
      <c r="FGR8" s="1553"/>
      <c r="FGS8" s="1553"/>
      <c r="FGT8" s="1553"/>
      <c r="FGU8" s="1553"/>
      <c r="FGV8" s="1553"/>
      <c r="FGW8" s="1553"/>
      <c r="FGX8" s="1553"/>
      <c r="FGY8" s="1553"/>
      <c r="FGZ8" s="1553"/>
      <c r="FHA8" s="1553"/>
      <c r="FHB8" s="1553"/>
      <c r="FHC8" s="1553"/>
      <c r="FHD8" s="1553"/>
      <c r="FHE8" s="1553"/>
      <c r="FHF8" s="1553"/>
      <c r="FHG8" s="1553"/>
      <c r="FHH8" s="1553"/>
      <c r="FHI8" s="1553"/>
      <c r="FHJ8" s="1553"/>
      <c r="FHK8" s="1553"/>
      <c r="FHL8" s="1553"/>
      <c r="FHM8" s="1553"/>
      <c r="FHN8" s="1553"/>
      <c r="FHO8" s="1553"/>
      <c r="FHP8" s="1553"/>
      <c r="FHQ8" s="1553"/>
      <c r="FHR8" s="1553"/>
      <c r="FHS8" s="1553"/>
      <c r="FHT8" s="1553"/>
      <c r="FHU8" s="1553"/>
      <c r="FHV8" s="1553"/>
      <c r="FHW8" s="1553"/>
      <c r="FHX8" s="1553"/>
      <c r="FHY8" s="1553"/>
      <c r="FHZ8" s="1553"/>
      <c r="FIA8" s="1553"/>
      <c r="FIB8" s="1553"/>
      <c r="FIC8" s="1553"/>
      <c r="FID8" s="1553"/>
      <c r="FIE8" s="1553"/>
      <c r="FIF8" s="1553"/>
      <c r="FIG8" s="1553"/>
      <c r="FIH8" s="1553"/>
      <c r="FII8" s="1553"/>
      <c r="FIJ8" s="1553"/>
      <c r="FIK8" s="1553"/>
      <c r="FIL8" s="1553"/>
      <c r="FIM8" s="1553"/>
      <c r="FIN8" s="1553"/>
      <c r="FIO8" s="1553"/>
      <c r="FIP8" s="1553"/>
      <c r="FIQ8" s="1553"/>
      <c r="FIR8" s="1553"/>
      <c r="FIS8" s="1553"/>
      <c r="FIT8" s="1553"/>
      <c r="FIU8" s="1553"/>
      <c r="FIV8" s="1553"/>
      <c r="FIW8" s="1553"/>
      <c r="FIX8" s="1553"/>
      <c r="FIY8" s="1553"/>
      <c r="FIZ8" s="1553"/>
      <c r="FJA8" s="1553"/>
      <c r="FJB8" s="1553"/>
      <c r="FJC8" s="1553"/>
      <c r="FJD8" s="1553"/>
      <c r="FJE8" s="1553"/>
      <c r="FJF8" s="1553"/>
      <c r="FJG8" s="1553"/>
      <c r="FJH8" s="1553"/>
      <c r="FJI8" s="1553"/>
      <c r="FJJ8" s="1553"/>
      <c r="FJK8" s="1553"/>
      <c r="FJL8" s="1553"/>
      <c r="FJM8" s="1553"/>
      <c r="FJN8" s="1553"/>
      <c r="FJO8" s="1553"/>
      <c r="FJP8" s="1553"/>
      <c r="FJQ8" s="1553"/>
      <c r="FJR8" s="1553"/>
      <c r="FJS8" s="1553"/>
      <c r="FJT8" s="1553"/>
      <c r="FJU8" s="1553"/>
      <c r="FJV8" s="1553"/>
      <c r="FJW8" s="1553"/>
      <c r="FJX8" s="1553"/>
      <c r="FJY8" s="1553"/>
      <c r="FJZ8" s="1553"/>
      <c r="FKA8" s="1553"/>
      <c r="FKB8" s="1553"/>
      <c r="FKC8" s="1553"/>
      <c r="FKD8" s="1553"/>
      <c r="FKE8" s="1553"/>
      <c r="FKF8" s="1553"/>
      <c r="FKG8" s="1553"/>
      <c r="FKH8" s="1553"/>
      <c r="FKI8" s="1553"/>
      <c r="FKJ8" s="1553"/>
      <c r="FKK8" s="1553"/>
      <c r="FKL8" s="1553"/>
      <c r="FKM8" s="1553"/>
      <c r="FKN8" s="1553"/>
      <c r="FKO8" s="1553"/>
      <c r="FKP8" s="1553"/>
      <c r="FKQ8" s="1553"/>
      <c r="FKR8" s="1553"/>
      <c r="FKS8" s="1553"/>
      <c r="FKT8" s="1553"/>
      <c r="FKU8" s="1553"/>
      <c r="FKV8" s="1553"/>
      <c r="FKW8" s="1553"/>
      <c r="FKX8" s="1553"/>
      <c r="FKY8" s="1553"/>
      <c r="FKZ8" s="1553"/>
      <c r="FLA8" s="1553"/>
      <c r="FLB8" s="1553"/>
      <c r="FLC8" s="1553"/>
      <c r="FLD8" s="1553"/>
      <c r="FLE8" s="1553"/>
      <c r="FLF8" s="1553"/>
      <c r="FLG8" s="1553"/>
      <c r="FLH8" s="1553"/>
      <c r="FLI8" s="1553"/>
      <c r="FLJ8" s="1553"/>
      <c r="FLK8" s="1553"/>
      <c r="FLL8" s="1553"/>
      <c r="FLM8" s="1553"/>
      <c r="FLN8" s="1553"/>
      <c r="FLO8" s="1553"/>
      <c r="FLP8" s="1553"/>
      <c r="FLQ8" s="1553"/>
      <c r="FLR8" s="1553"/>
      <c r="FLS8" s="1553"/>
      <c r="FLT8" s="1553"/>
      <c r="FLU8" s="1553"/>
      <c r="FLV8" s="1553"/>
      <c r="FLW8" s="1553"/>
      <c r="FLX8" s="1553"/>
      <c r="FLY8" s="1553"/>
      <c r="FLZ8" s="1553"/>
      <c r="FMA8" s="1553"/>
      <c r="FMB8" s="1553"/>
      <c r="FMC8" s="1553"/>
      <c r="FMD8" s="1553"/>
      <c r="FME8" s="1553"/>
      <c r="FMF8" s="1553"/>
      <c r="FMG8" s="1553"/>
      <c r="FMH8" s="1553"/>
      <c r="FMI8" s="1553"/>
      <c r="FMJ8" s="1553"/>
      <c r="FMK8" s="1553"/>
      <c r="FML8" s="1553"/>
      <c r="FMM8" s="1553"/>
      <c r="FMN8" s="1553"/>
      <c r="FMO8" s="1553"/>
      <c r="FMP8" s="1553"/>
      <c r="FMQ8" s="1553"/>
      <c r="FMR8" s="1553"/>
      <c r="FMS8" s="1553"/>
      <c r="FMT8" s="1553"/>
      <c r="FMU8" s="1553"/>
      <c r="FMV8" s="1553"/>
      <c r="FMW8" s="1553"/>
      <c r="FMX8" s="1553"/>
      <c r="FMY8" s="1553"/>
      <c r="FMZ8" s="1553"/>
      <c r="FNA8" s="1553"/>
      <c r="FNB8" s="1553"/>
      <c r="FNC8" s="1553"/>
      <c r="FND8" s="1553"/>
      <c r="FNE8" s="1553"/>
      <c r="FNF8" s="1553"/>
      <c r="FNG8" s="1553"/>
      <c r="FNH8" s="1553"/>
      <c r="FNI8" s="1553"/>
      <c r="FNJ8" s="1553"/>
      <c r="FNK8" s="1553"/>
      <c r="FNL8" s="1553"/>
      <c r="FNM8" s="1553"/>
      <c r="FNN8" s="1553"/>
      <c r="FNO8" s="1553"/>
      <c r="FNP8" s="1553"/>
      <c r="FNQ8" s="1553"/>
      <c r="FNR8" s="1553"/>
      <c r="FNS8" s="1553"/>
      <c r="FNT8" s="1553"/>
      <c r="FNU8" s="1553"/>
      <c r="FNV8" s="1553"/>
      <c r="FNW8" s="1553"/>
      <c r="FNX8" s="1553"/>
      <c r="FNY8" s="1553"/>
      <c r="FNZ8" s="1553"/>
      <c r="FOA8" s="1553"/>
      <c r="FOB8" s="1553"/>
      <c r="FOC8" s="1553"/>
      <c r="FOD8" s="1553"/>
      <c r="FOE8" s="1553"/>
      <c r="FOF8" s="1553"/>
      <c r="FOG8" s="1553"/>
      <c r="FOH8" s="1553"/>
      <c r="FOI8" s="1553"/>
      <c r="FOJ8" s="1553"/>
      <c r="FOK8" s="1553"/>
      <c r="FOL8" s="1553"/>
      <c r="FOM8" s="1553"/>
      <c r="FON8" s="1553"/>
      <c r="FOO8" s="1553"/>
      <c r="FOP8" s="1553"/>
      <c r="FOQ8" s="1553"/>
      <c r="FOR8" s="1553"/>
      <c r="FOS8" s="1553"/>
      <c r="FOT8" s="1553"/>
      <c r="FOU8" s="1553"/>
      <c r="FOV8" s="1553"/>
      <c r="FOW8" s="1553"/>
      <c r="FOX8" s="1553"/>
      <c r="FOY8" s="1553"/>
      <c r="FOZ8" s="1553"/>
      <c r="FPA8" s="1553"/>
      <c r="FPB8" s="1553"/>
      <c r="FPC8" s="1553"/>
      <c r="FPD8" s="1553"/>
      <c r="FPE8" s="1553"/>
      <c r="FPF8" s="1553"/>
      <c r="FPG8" s="1553"/>
      <c r="FPH8" s="1553"/>
      <c r="FPI8" s="1553"/>
      <c r="FPJ8" s="1553"/>
      <c r="FPK8" s="1553"/>
      <c r="FPL8" s="1553"/>
      <c r="FPM8" s="1553"/>
      <c r="FPN8" s="1553"/>
      <c r="FPO8" s="1553"/>
      <c r="FPP8" s="1553"/>
      <c r="FPQ8" s="1553"/>
      <c r="FPR8" s="1553"/>
      <c r="FPS8" s="1553"/>
      <c r="FPT8" s="1553"/>
      <c r="FPU8" s="1553"/>
      <c r="FPV8" s="1553"/>
      <c r="FPW8" s="1553"/>
      <c r="FPX8" s="1553"/>
      <c r="FPY8" s="1553"/>
      <c r="FPZ8" s="1553"/>
      <c r="FQA8" s="1553"/>
      <c r="FQB8" s="1553"/>
      <c r="FQC8" s="1553"/>
      <c r="FQD8" s="1553"/>
      <c r="FQE8" s="1553"/>
      <c r="FQF8" s="1553"/>
      <c r="FQG8" s="1553"/>
      <c r="FQH8" s="1553"/>
      <c r="FQI8" s="1553"/>
      <c r="FQJ8" s="1553"/>
      <c r="FQK8" s="1553"/>
      <c r="FQL8" s="1553"/>
      <c r="FQM8" s="1553"/>
      <c r="FQN8" s="1553"/>
      <c r="FQO8" s="1553"/>
      <c r="FQP8" s="1553"/>
      <c r="FQQ8" s="1553"/>
      <c r="FQR8" s="1553"/>
      <c r="FQS8" s="1553"/>
      <c r="FQT8" s="1553"/>
      <c r="FQU8" s="1553"/>
      <c r="FQV8" s="1553"/>
      <c r="FQW8" s="1553"/>
      <c r="FQX8" s="1553"/>
      <c r="FQY8" s="1553"/>
      <c r="FQZ8" s="1553"/>
      <c r="FRA8" s="1553"/>
      <c r="FRB8" s="1553"/>
      <c r="FRC8" s="1553"/>
      <c r="FRD8" s="1553"/>
      <c r="FRE8" s="1553"/>
      <c r="FRF8" s="1553"/>
      <c r="FRG8" s="1553"/>
      <c r="FRH8" s="1553"/>
      <c r="FRI8" s="1553"/>
      <c r="FRJ8" s="1553"/>
      <c r="FRK8" s="1553"/>
      <c r="FRL8" s="1553"/>
      <c r="FRM8" s="1553"/>
      <c r="FRN8" s="1553"/>
      <c r="FRO8" s="1553"/>
      <c r="FRP8" s="1553"/>
      <c r="FRQ8" s="1553"/>
      <c r="FRR8" s="1553"/>
      <c r="FRS8" s="1553"/>
      <c r="FRT8" s="1553"/>
      <c r="FRU8" s="1553"/>
      <c r="FRV8" s="1553"/>
      <c r="FRW8" s="1553"/>
      <c r="FRX8" s="1553"/>
      <c r="FRY8" s="1553"/>
      <c r="FRZ8" s="1553"/>
      <c r="FSA8" s="1553"/>
      <c r="FSB8" s="1553"/>
      <c r="FSC8" s="1553"/>
      <c r="FSD8" s="1553"/>
      <c r="FSE8" s="1553"/>
      <c r="FSF8" s="1553"/>
      <c r="FSG8" s="1553"/>
      <c r="FSH8" s="1553"/>
      <c r="FSI8" s="1553"/>
      <c r="FSJ8" s="1553"/>
      <c r="FSK8" s="1553"/>
      <c r="FSL8" s="1553"/>
      <c r="FSM8" s="1553"/>
      <c r="FSN8" s="1553"/>
      <c r="FSO8" s="1553"/>
      <c r="FSP8" s="1553"/>
      <c r="FSQ8" s="1553"/>
      <c r="FSR8" s="1553"/>
      <c r="FSS8" s="1553"/>
      <c r="FST8" s="1553"/>
      <c r="FSU8" s="1553"/>
      <c r="FSV8" s="1553"/>
      <c r="FSW8" s="1553"/>
      <c r="FSX8" s="1553"/>
      <c r="FSY8" s="1553"/>
      <c r="FSZ8" s="1553"/>
      <c r="FTA8" s="1553"/>
      <c r="FTB8" s="1553"/>
      <c r="FTC8" s="1553"/>
      <c r="FTD8" s="1553"/>
      <c r="FTE8" s="1553"/>
      <c r="FTF8" s="1553"/>
      <c r="FTG8" s="1553"/>
      <c r="FTH8" s="1553"/>
      <c r="FTI8" s="1553"/>
      <c r="FTJ8" s="1553"/>
      <c r="FTK8" s="1553"/>
      <c r="FTL8" s="1553"/>
      <c r="FTM8" s="1553"/>
      <c r="FTN8" s="1553"/>
      <c r="FTO8" s="1553"/>
      <c r="FTP8" s="1553"/>
      <c r="FTQ8" s="1553"/>
      <c r="FTR8" s="1553"/>
      <c r="FTS8" s="1553"/>
      <c r="FTT8" s="1553"/>
      <c r="FTU8" s="1553"/>
      <c r="FTV8" s="1553"/>
      <c r="FTW8" s="1553"/>
      <c r="FTX8" s="1553"/>
      <c r="FTY8" s="1553"/>
      <c r="FTZ8" s="1553"/>
      <c r="FUA8" s="1553"/>
      <c r="FUB8" s="1553"/>
      <c r="FUC8" s="1553"/>
      <c r="FUD8" s="1553"/>
      <c r="FUE8" s="1553"/>
      <c r="FUF8" s="1553"/>
      <c r="FUG8" s="1553"/>
      <c r="FUH8" s="1553"/>
      <c r="FUI8" s="1553"/>
      <c r="FUJ8" s="1553"/>
      <c r="FUK8" s="1553"/>
      <c r="FUL8" s="1553"/>
      <c r="FUM8" s="1553"/>
      <c r="FUN8" s="1553"/>
      <c r="FUO8" s="1553"/>
      <c r="FUP8" s="1553"/>
      <c r="FUQ8" s="1553"/>
      <c r="FUR8" s="1553"/>
      <c r="FUS8" s="1553"/>
      <c r="FUT8" s="1553"/>
      <c r="FUU8" s="1553"/>
      <c r="FUV8" s="1553"/>
      <c r="FUW8" s="1553"/>
      <c r="FUX8" s="1553"/>
      <c r="FUY8" s="1553"/>
      <c r="FUZ8" s="1553"/>
      <c r="FVA8" s="1553"/>
      <c r="FVB8" s="1553"/>
      <c r="FVC8" s="1553"/>
      <c r="FVD8" s="1553"/>
      <c r="FVE8" s="1553"/>
      <c r="FVF8" s="1553"/>
      <c r="FVG8" s="1553"/>
      <c r="FVH8" s="1553"/>
      <c r="FVI8" s="1553"/>
      <c r="FVJ8" s="1553"/>
      <c r="FVK8" s="1553"/>
      <c r="FVL8" s="1553"/>
      <c r="FVM8" s="1553"/>
      <c r="FVN8" s="1553"/>
      <c r="FVO8" s="1553"/>
      <c r="FVP8" s="1553"/>
      <c r="FVQ8" s="1553"/>
      <c r="FVR8" s="1553"/>
      <c r="FVS8" s="1553"/>
      <c r="FVT8" s="1553"/>
      <c r="FVU8" s="1553"/>
      <c r="FVV8" s="1553"/>
      <c r="FVW8" s="1553"/>
      <c r="FVX8" s="1553"/>
      <c r="FVY8" s="1553"/>
      <c r="FVZ8" s="1553"/>
      <c r="FWA8" s="1553"/>
      <c r="FWB8" s="1553"/>
      <c r="FWC8" s="1553"/>
      <c r="FWD8" s="1553"/>
      <c r="FWE8" s="1553"/>
      <c r="FWF8" s="1553"/>
      <c r="FWG8" s="1553"/>
      <c r="FWH8" s="1553"/>
      <c r="FWI8" s="1553"/>
      <c r="FWJ8" s="1553"/>
      <c r="FWK8" s="1553"/>
      <c r="FWL8" s="1553"/>
      <c r="FWM8" s="1553"/>
      <c r="FWN8" s="1553"/>
      <c r="FWO8" s="1553"/>
      <c r="FWP8" s="1553"/>
      <c r="FWQ8" s="1553"/>
      <c r="FWR8" s="1553"/>
      <c r="FWS8" s="1553"/>
      <c r="FWT8" s="1553"/>
      <c r="FWU8" s="1553"/>
      <c r="FWV8" s="1553"/>
      <c r="FWW8" s="1553"/>
      <c r="FWX8" s="1553"/>
      <c r="FWY8" s="1553"/>
      <c r="FWZ8" s="1553"/>
      <c r="FXA8" s="1553"/>
      <c r="FXB8" s="1553"/>
      <c r="FXC8" s="1553"/>
      <c r="FXD8" s="1553"/>
      <c r="FXE8" s="1553"/>
      <c r="FXF8" s="1553"/>
      <c r="FXG8" s="1553"/>
      <c r="FXH8" s="1553"/>
      <c r="FXI8" s="1553"/>
      <c r="FXJ8" s="1553"/>
      <c r="FXK8" s="1553"/>
      <c r="FXL8" s="1553"/>
      <c r="FXM8" s="1553"/>
      <c r="FXN8" s="1553"/>
      <c r="FXO8" s="1553"/>
      <c r="FXP8" s="1553"/>
      <c r="FXQ8" s="1553"/>
      <c r="FXR8" s="1553"/>
      <c r="FXS8" s="1553"/>
      <c r="FXT8" s="1553"/>
      <c r="FXU8" s="1553"/>
      <c r="FXV8" s="1553"/>
      <c r="FXW8" s="1553"/>
      <c r="FXX8" s="1553"/>
      <c r="FXY8" s="1553"/>
      <c r="FXZ8" s="1553"/>
      <c r="FYA8" s="1553"/>
      <c r="FYB8" s="1553"/>
      <c r="FYC8" s="1553"/>
      <c r="FYD8" s="1553"/>
      <c r="FYE8" s="1553"/>
      <c r="FYF8" s="1553"/>
      <c r="FYG8" s="1553"/>
      <c r="FYH8" s="1553"/>
      <c r="FYI8" s="1553"/>
      <c r="FYJ8" s="1553"/>
      <c r="FYK8" s="1553"/>
      <c r="FYL8" s="1553"/>
      <c r="FYM8" s="1553"/>
      <c r="FYN8" s="1553"/>
      <c r="FYO8" s="1553"/>
      <c r="FYP8" s="1553"/>
      <c r="FYQ8" s="1553"/>
      <c r="FYR8" s="1553"/>
      <c r="FYS8" s="1553"/>
      <c r="FYT8" s="1553"/>
      <c r="FYU8" s="1553"/>
      <c r="FYV8" s="1553"/>
      <c r="FYW8" s="1553"/>
      <c r="FYX8" s="1553"/>
      <c r="FYY8" s="1553"/>
      <c r="FYZ8" s="1553"/>
      <c r="FZA8" s="1553"/>
      <c r="FZB8" s="1553"/>
      <c r="FZC8" s="1553"/>
      <c r="FZD8" s="1553"/>
      <c r="FZE8" s="1553"/>
      <c r="FZF8" s="1553"/>
      <c r="FZG8" s="1553"/>
      <c r="FZH8" s="1553"/>
      <c r="FZI8" s="1553"/>
      <c r="FZJ8" s="1553"/>
      <c r="FZK8" s="1553"/>
      <c r="FZL8" s="1553"/>
      <c r="FZM8" s="1553"/>
      <c r="FZN8" s="1553"/>
      <c r="FZO8" s="1553"/>
      <c r="FZP8" s="1553"/>
      <c r="FZQ8" s="1553"/>
      <c r="FZR8" s="1553"/>
      <c r="FZS8" s="1553"/>
      <c r="FZT8" s="1553"/>
      <c r="FZU8" s="1553"/>
      <c r="FZV8" s="1553"/>
      <c r="FZW8" s="1553"/>
      <c r="FZX8" s="1553"/>
      <c r="FZY8" s="1553"/>
      <c r="FZZ8" s="1553"/>
      <c r="GAA8" s="1553"/>
      <c r="GAB8" s="1553"/>
      <c r="GAC8" s="1553"/>
      <c r="GAD8" s="1553"/>
      <c r="GAE8" s="1553"/>
      <c r="GAF8" s="1553"/>
      <c r="GAG8" s="1553"/>
      <c r="GAH8" s="1553"/>
      <c r="GAI8" s="1553"/>
      <c r="GAJ8" s="1553"/>
      <c r="GAK8" s="1553"/>
      <c r="GAL8" s="1553"/>
      <c r="GAM8" s="1553"/>
      <c r="GAN8" s="1553"/>
      <c r="GAO8" s="1553"/>
      <c r="GAP8" s="1553"/>
      <c r="GAQ8" s="1553"/>
      <c r="GAR8" s="1553"/>
      <c r="GAS8" s="1553"/>
      <c r="GAT8" s="1553"/>
      <c r="GAU8" s="1553"/>
      <c r="GAV8" s="1553"/>
      <c r="GAW8" s="1553"/>
      <c r="GAX8" s="1553"/>
      <c r="GAY8" s="1553"/>
      <c r="GAZ8" s="1553"/>
      <c r="GBA8" s="1553"/>
      <c r="GBB8" s="1553"/>
      <c r="GBC8" s="1553"/>
      <c r="GBD8" s="1553"/>
      <c r="GBE8" s="1553"/>
      <c r="GBF8" s="1553"/>
      <c r="GBG8" s="1553"/>
      <c r="GBH8" s="1553"/>
      <c r="GBI8" s="1553"/>
      <c r="GBJ8" s="1553"/>
      <c r="GBK8" s="1553"/>
      <c r="GBL8" s="1553"/>
      <c r="GBM8" s="1553"/>
      <c r="GBN8" s="1553"/>
      <c r="GBO8" s="1553"/>
      <c r="GBP8" s="1553"/>
      <c r="GBQ8" s="1553"/>
      <c r="GBR8" s="1553"/>
      <c r="GBS8" s="1553"/>
      <c r="GBT8" s="1553"/>
      <c r="GBU8" s="1553"/>
      <c r="GBV8" s="1553"/>
      <c r="GBW8" s="1553"/>
      <c r="GBX8" s="1553"/>
      <c r="GBY8" s="1553"/>
      <c r="GBZ8" s="1553"/>
      <c r="GCA8" s="1553"/>
      <c r="GCB8" s="1553"/>
      <c r="GCC8" s="1553"/>
      <c r="GCD8" s="1553"/>
      <c r="GCE8" s="1553"/>
      <c r="GCF8" s="1553"/>
      <c r="GCG8" s="1553"/>
      <c r="GCH8" s="1553"/>
      <c r="GCI8" s="1553"/>
      <c r="GCJ8" s="1553"/>
      <c r="GCK8" s="1553"/>
      <c r="GCL8" s="1553"/>
      <c r="GCM8" s="1553"/>
      <c r="GCN8" s="1553"/>
      <c r="GCO8" s="1553"/>
      <c r="GCP8" s="1553"/>
      <c r="GCQ8" s="1553"/>
      <c r="GCR8" s="1553"/>
      <c r="GCS8" s="1553"/>
      <c r="GCT8" s="1553"/>
      <c r="GCU8" s="1553"/>
      <c r="GCV8" s="1553"/>
      <c r="GCW8" s="1553"/>
      <c r="GCX8" s="1553"/>
      <c r="GCY8" s="1553"/>
      <c r="GCZ8" s="1553"/>
      <c r="GDA8" s="1553"/>
      <c r="GDB8" s="1553"/>
      <c r="GDC8" s="1553"/>
      <c r="GDD8" s="1553"/>
      <c r="GDE8" s="1553"/>
      <c r="GDF8" s="1553"/>
      <c r="GDG8" s="1553"/>
      <c r="GDH8" s="1553"/>
      <c r="GDI8" s="1553"/>
      <c r="GDJ8" s="1553"/>
      <c r="GDK8" s="1553"/>
      <c r="GDL8" s="1553"/>
      <c r="GDM8" s="1553"/>
      <c r="GDN8" s="1553"/>
      <c r="GDO8" s="1553"/>
      <c r="GDP8" s="1553"/>
      <c r="GDQ8" s="1553"/>
      <c r="GDR8" s="1553"/>
      <c r="GDS8" s="1553"/>
      <c r="GDT8" s="1553"/>
      <c r="GDU8" s="1553"/>
      <c r="GDV8" s="1553"/>
      <c r="GDW8" s="1553"/>
      <c r="GDX8" s="1553"/>
      <c r="GDY8" s="1553"/>
      <c r="GDZ8" s="1553"/>
      <c r="GEA8" s="1553"/>
      <c r="GEB8" s="1553"/>
      <c r="GEC8" s="1553"/>
      <c r="GED8" s="1553"/>
      <c r="GEE8" s="1553"/>
      <c r="GEF8" s="1553"/>
      <c r="GEG8" s="1553"/>
      <c r="GEH8" s="1553"/>
      <c r="GEI8" s="1553"/>
      <c r="GEJ8" s="1553"/>
      <c r="GEK8" s="1553"/>
      <c r="GEL8" s="1553"/>
      <c r="GEM8" s="1553"/>
      <c r="GEN8" s="1553"/>
      <c r="GEO8" s="1553"/>
      <c r="GEP8" s="1553"/>
      <c r="GEQ8" s="1553"/>
      <c r="GER8" s="1553"/>
      <c r="GES8" s="1553"/>
      <c r="GET8" s="1553"/>
      <c r="GEU8" s="1553"/>
      <c r="GEV8" s="1553"/>
      <c r="GEW8" s="1553"/>
      <c r="GEX8" s="1553"/>
      <c r="GEY8" s="1553"/>
      <c r="GEZ8" s="1553"/>
      <c r="GFA8" s="1553"/>
      <c r="GFB8" s="1553"/>
      <c r="GFC8" s="1553"/>
      <c r="GFD8" s="1553"/>
      <c r="GFE8" s="1553"/>
      <c r="GFF8" s="1553"/>
      <c r="GFG8" s="1553"/>
      <c r="GFH8" s="1553"/>
      <c r="GFI8" s="1553"/>
      <c r="GFJ8" s="1553"/>
      <c r="GFK8" s="1553"/>
      <c r="GFL8" s="1553"/>
      <c r="GFM8" s="1553"/>
      <c r="GFN8" s="1553"/>
      <c r="GFO8" s="1553"/>
      <c r="GFP8" s="1553"/>
      <c r="GFQ8" s="1553"/>
      <c r="GFR8" s="1553"/>
      <c r="GFS8" s="1553"/>
      <c r="GFT8" s="1553"/>
      <c r="GFU8" s="1553"/>
      <c r="GFV8" s="1553"/>
      <c r="GFW8" s="1553"/>
      <c r="GFX8" s="1553"/>
      <c r="GFY8" s="1553"/>
      <c r="GFZ8" s="1553"/>
      <c r="GGA8" s="1553"/>
      <c r="GGB8" s="1553"/>
      <c r="GGC8" s="1553"/>
      <c r="GGD8" s="1553"/>
      <c r="GGE8" s="1553"/>
      <c r="GGF8" s="1553"/>
      <c r="GGG8" s="1553"/>
      <c r="GGH8" s="1553"/>
      <c r="GGI8" s="1553"/>
      <c r="GGJ8" s="1553"/>
      <c r="GGK8" s="1553"/>
      <c r="GGL8" s="1553"/>
      <c r="GGM8" s="1553"/>
      <c r="GGN8" s="1553"/>
      <c r="GGO8" s="1553"/>
      <c r="GGP8" s="1553"/>
      <c r="GGQ8" s="1553"/>
      <c r="GGR8" s="1553"/>
      <c r="GGS8" s="1553"/>
      <c r="GGT8" s="1553"/>
      <c r="GGU8" s="1553"/>
      <c r="GGV8" s="1553"/>
      <c r="GGW8" s="1553"/>
      <c r="GGX8" s="1553"/>
      <c r="GGY8" s="1553"/>
      <c r="GGZ8" s="1553"/>
      <c r="GHA8" s="1553"/>
      <c r="GHB8" s="1553"/>
      <c r="GHC8" s="1553"/>
      <c r="GHD8" s="1553"/>
      <c r="GHE8" s="1553"/>
      <c r="GHF8" s="1553"/>
      <c r="GHG8" s="1553"/>
      <c r="GHH8" s="1553"/>
      <c r="GHI8" s="1553"/>
      <c r="GHJ8" s="1553"/>
      <c r="GHK8" s="1553"/>
      <c r="GHL8" s="1553"/>
      <c r="GHM8" s="1553"/>
      <c r="GHN8" s="1553"/>
      <c r="GHO8" s="1553"/>
      <c r="GHP8" s="1553"/>
      <c r="GHQ8" s="1553"/>
      <c r="GHR8" s="1553"/>
      <c r="GHS8" s="1553"/>
      <c r="GHT8" s="1553"/>
      <c r="GHU8" s="1553"/>
      <c r="GHV8" s="1553"/>
      <c r="GHW8" s="1553"/>
      <c r="GHX8" s="1553"/>
      <c r="GHY8" s="1553"/>
      <c r="GHZ8" s="1553"/>
      <c r="GIA8" s="1553"/>
      <c r="GIB8" s="1553"/>
      <c r="GIC8" s="1553"/>
      <c r="GID8" s="1553"/>
      <c r="GIE8" s="1553"/>
      <c r="GIF8" s="1553"/>
      <c r="GIG8" s="1553"/>
      <c r="GIH8" s="1553"/>
      <c r="GII8" s="1553"/>
      <c r="GIJ8" s="1553"/>
      <c r="GIK8" s="1553"/>
      <c r="GIL8" s="1553"/>
      <c r="GIM8" s="1553"/>
      <c r="GIN8" s="1553"/>
      <c r="GIO8" s="1553"/>
      <c r="GIP8" s="1553"/>
      <c r="GIQ8" s="1553"/>
      <c r="GIR8" s="1553"/>
      <c r="GIS8" s="1553"/>
      <c r="GIT8" s="1553"/>
      <c r="GIU8" s="1553"/>
      <c r="GIV8" s="1553"/>
      <c r="GIW8" s="1553"/>
      <c r="GIX8" s="1553"/>
      <c r="GIY8" s="1553"/>
      <c r="GIZ8" s="1553"/>
      <c r="GJA8" s="1553"/>
      <c r="GJB8" s="1553"/>
      <c r="GJC8" s="1553"/>
      <c r="GJD8" s="1553"/>
      <c r="GJE8" s="1553"/>
      <c r="GJF8" s="1553"/>
      <c r="GJG8" s="1553"/>
      <c r="GJH8" s="1553"/>
      <c r="GJI8" s="1553"/>
      <c r="GJJ8" s="1553"/>
      <c r="GJK8" s="1553"/>
      <c r="GJL8" s="1553"/>
      <c r="GJM8" s="1553"/>
      <c r="GJN8" s="1553"/>
      <c r="GJO8" s="1553"/>
      <c r="GJP8" s="1553"/>
      <c r="GJQ8" s="1553"/>
      <c r="GJR8" s="1553"/>
      <c r="GJS8" s="1553"/>
      <c r="GJT8" s="1553"/>
      <c r="GJU8" s="1553"/>
      <c r="GJV8" s="1553"/>
      <c r="GJW8" s="1553"/>
      <c r="GJX8" s="1553"/>
      <c r="GJY8" s="1553"/>
      <c r="GJZ8" s="1553"/>
      <c r="GKA8" s="1553"/>
      <c r="GKB8" s="1553"/>
      <c r="GKC8" s="1553"/>
      <c r="GKD8" s="1553"/>
      <c r="GKE8" s="1553"/>
      <c r="GKF8" s="1553"/>
      <c r="GKG8" s="1553"/>
      <c r="GKH8" s="1553"/>
      <c r="GKI8" s="1553"/>
      <c r="GKJ8" s="1553"/>
      <c r="GKK8" s="1553"/>
      <c r="GKL8" s="1553"/>
      <c r="GKM8" s="1553"/>
      <c r="GKN8" s="1553"/>
      <c r="GKO8" s="1553"/>
      <c r="GKP8" s="1553"/>
      <c r="GKQ8" s="1553"/>
      <c r="GKR8" s="1553"/>
      <c r="GKS8" s="1553"/>
      <c r="GKT8" s="1553"/>
      <c r="GKU8" s="1553"/>
      <c r="GKV8" s="1553"/>
      <c r="GKW8" s="1553"/>
      <c r="GKX8" s="1553"/>
      <c r="GKY8" s="1553"/>
      <c r="GKZ8" s="1553"/>
      <c r="GLA8" s="1553"/>
      <c r="GLB8" s="1553"/>
      <c r="GLC8" s="1553"/>
      <c r="GLD8" s="1553"/>
      <c r="GLE8" s="1553"/>
      <c r="GLF8" s="1553"/>
      <c r="GLG8" s="1553"/>
      <c r="GLH8" s="1553"/>
      <c r="GLI8" s="1553"/>
      <c r="GLJ8" s="1553"/>
      <c r="GLK8" s="1553"/>
      <c r="GLL8" s="1553"/>
      <c r="GLM8" s="1553"/>
      <c r="GLN8" s="1553"/>
      <c r="GLO8" s="1553"/>
      <c r="GLP8" s="1553"/>
      <c r="GLQ8" s="1553"/>
      <c r="GLR8" s="1553"/>
      <c r="GLS8" s="1553"/>
      <c r="GLT8" s="1553"/>
      <c r="GLU8" s="1553"/>
      <c r="GLV8" s="1553"/>
      <c r="GLW8" s="1553"/>
      <c r="GLX8" s="1553"/>
      <c r="GLY8" s="1553"/>
      <c r="GLZ8" s="1553"/>
      <c r="GMA8" s="1553"/>
      <c r="GMB8" s="1553"/>
      <c r="GMC8" s="1553"/>
      <c r="GMD8" s="1553"/>
      <c r="GME8" s="1553"/>
      <c r="GMF8" s="1553"/>
      <c r="GMG8" s="1553"/>
      <c r="GMH8" s="1553"/>
      <c r="GMI8" s="1553"/>
      <c r="GMJ8" s="1553"/>
      <c r="GMK8" s="1553"/>
      <c r="GML8" s="1553"/>
      <c r="GMM8" s="1553"/>
      <c r="GMN8" s="1553"/>
      <c r="GMO8" s="1553"/>
      <c r="GMP8" s="1553"/>
      <c r="GMQ8" s="1553"/>
      <c r="GMR8" s="1553"/>
      <c r="GMS8" s="1553"/>
      <c r="GMT8" s="1553"/>
      <c r="GMU8" s="1553"/>
      <c r="GMV8" s="1553"/>
      <c r="GMW8" s="1553"/>
      <c r="GMX8" s="1553"/>
      <c r="GMY8" s="1553"/>
      <c r="GMZ8" s="1553"/>
      <c r="GNA8" s="1553"/>
      <c r="GNB8" s="1553"/>
      <c r="GNC8" s="1553"/>
      <c r="GND8" s="1553"/>
      <c r="GNE8" s="1553"/>
      <c r="GNF8" s="1553"/>
      <c r="GNG8" s="1553"/>
      <c r="GNH8" s="1553"/>
      <c r="GNI8" s="1553"/>
      <c r="GNJ8" s="1553"/>
      <c r="GNK8" s="1553"/>
      <c r="GNL8" s="1553"/>
      <c r="GNM8" s="1553"/>
      <c r="GNN8" s="1553"/>
      <c r="GNO8" s="1553"/>
      <c r="GNP8" s="1553"/>
      <c r="GNQ8" s="1553"/>
      <c r="GNR8" s="1553"/>
      <c r="GNS8" s="1553"/>
      <c r="GNT8" s="1553"/>
      <c r="GNU8" s="1553"/>
      <c r="GNV8" s="1553"/>
      <c r="GNW8" s="1553"/>
      <c r="GNX8" s="1553"/>
      <c r="GNY8" s="1553"/>
      <c r="GNZ8" s="1553"/>
      <c r="GOA8" s="1553"/>
      <c r="GOB8" s="1553"/>
      <c r="GOC8" s="1553"/>
      <c r="GOD8" s="1553"/>
      <c r="GOE8" s="1553"/>
      <c r="GOF8" s="1553"/>
      <c r="GOG8" s="1553"/>
      <c r="GOH8" s="1553"/>
      <c r="GOI8" s="1553"/>
      <c r="GOJ8" s="1553"/>
      <c r="GOK8" s="1553"/>
      <c r="GOL8" s="1553"/>
      <c r="GOM8" s="1553"/>
      <c r="GON8" s="1553"/>
      <c r="GOO8" s="1553"/>
      <c r="GOP8" s="1553"/>
      <c r="GOQ8" s="1553"/>
      <c r="GOR8" s="1553"/>
      <c r="GOS8" s="1553"/>
      <c r="GOT8" s="1553"/>
      <c r="GOU8" s="1553"/>
      <c r="GOV8" s="1553"/>
      <c r="GOW8" s="1553"/>
      <c r="GOX8" s="1553"/>
      <c r="GOY8" s="1553"/>
      <c r="GOZ8" s="1553"/>
      <c r="GPA8" s="1553"/>
      <c r="GPB8" s="1553"/>
      <c r="GPC8" s="1553"/>
      <c r="GPD8" s="1553"/>
      <c r="GPE8" s="1553"/>
      <c r="GPF8" s="1553"/>
      <c r="GPG8" s="1553"/>
      <c r="GPH8" s="1553"/>
      <c r="GPI8" s="1553"/>
      <c r="GPJ8" s="1553"/>
      <c r="GPK8" s="1553"/>
      <c r="GPL8" s="1553"/>
      <c r="GPM8" s="1553"/>
      <c r="GPN8" s="1553"/>
      <c r="GPO8" s="1553"/>
      <c r="GPP8" s="1553"/>
      <c r="GPQ8" s="1553"/>
      <c r="GPR8" s="1553"/>
      <c r="GPS8" s="1553"/>
      <c r="GPT8" s="1553"/>
      <c r="GPU8" s="1553"/>
      <c r="GPV8" s="1553"/>
      <c r="GPW8" s="1553"/>
      <c r="GPX8" s="1553"/>
      <c r="GPY8" s="1553"/>
      <c r="GPZ8" s="1553"/>
      <c r="GQA8" s="1553"/>
      <c r="GQB8" s="1553"/>
      <c r="GQC8" s="1553"/>
      <c r="GQD8" s="1553"/>
      <c r="GQE8" s="1553"/>
      <c r="GQF8" s="1553"/>
      <c r="GQG8" s="1553"/>
      <c r="GQH8" s="1553"/>
      <c r="GQI8" s="1553"/>
      <c r="GQJ8" s="1553"/>
      <c r="GQK8" s="1553"/>
      <c r="GQL8" s="1553"/>
      <c r="GQM8" s="1553"/>
      <c r="GQN8" s="1553"/>
      <c r="GQO8" s="1553"/>
      <c r="GQP8" s="1553"/>
      <c r="GQQ8" s="1553"/>
      <c r="GQR8" s="1553"/>
      <c r="GQS8" s="1553"/>
      <c r="GQT8" s="1553"/>
      <c r="GQU8" s="1553"/>
      <c r="GQV8" s="1553"/>
      <c r="GQW8" s="1553"/>
      <c r="GQX8" s="1553"/>
      <c r="GQY8" s="1553"/>
      <c r="GQZ8" s="1553"/>
      <c r="GRA8" s="1553"/>
      <c r="GRB8" s="1553"/>
      <c r="GRC8" s="1553"/>
      <c r="GRD8" s="1553"/>
      <c r="GRE8" s="1553"/>
      <c r="GRF8" s="1553"/>
      <c r="GRG8" s="1553"/>
      <c r="GRH8" s="1553"/>
      <c r="GRI8" s="1553"/>
      <c r="GRJ8" s="1553"/>
      <c r="GRK8" s="1553"/>
      <c r="GRL8" s="1553"/>
      <c r="GRM8" s="1553"/>
      <c r="GRN8" s="1553"/>
      <c r="GRO8" s="1553"/>
      <c r="GRP8" s="1553"/>
      <c r="GRQ8" s="1553"/>
      <c r="GRR8" s="1553"/>
      <c r="GRS8" s="1553"/>
      <c r="GRT8" s="1553"/>
      <c r="GRU8" s="1553"/>
      <c r="GRV8" s="1553"/>
      <c r="GRW8" s="1553"/>
      <c r="GRX8" s="1553"/>
      <c r="GRY8" s="1553"/>
      <c r="GRZ8" s="1553"/>
      <c r="GSA8" s="1553"/>
      <c r="GSB8" s="1553"/>
      <c r="GSC8" s="1553"/>
      <c r="GSD8" s="1553"/>
      <c r="GSE8" s="1553"/>
      <c r="GSF8" s="1553"/>
      <c r="GSG8" s="1553"/>
      <c r="GSH8" s="1553"/>
      <c r="GSI8" s="1553"/>
      <c r="GSJ8" s="1553"/>
      <c r="GSK8" s="1553"/>
      <c r="GSL8" s="1553"/>
      <c r="GSM8" s="1553"/>
      <c r="GSN8" s="1553"/>
      <c r="GSO8" s="1553"/>
      <c r="GSP8" s="1553"/>
      <c r="GSQ8" s="1553"/>
      <c r="GSR8" s="1553"/>
      <c r="GSS8" s="1553"/>
      <c r="GST8" s="1553"/>
      <c r="GSU8" s="1553"/>
      <c r="GSV8" s="1553"/>
      <c r="GSW8" s="1553"/>
      <c r="GSX8" s="1553"/>
      <c r="GSY8" s="1553"/>
      <c r="GSZ8" s="1553"/>
      <c r="GTA8" s="1553"/>
      <c r="GTB8" s="1553"/>
      <c r="GTC8" s="1553"/>
      <c r="GTD8" s="1553"/>
      <c r="GTE8" s="1553"/>
      <c r="GTF8" s="1553"/>
      <c r="GTG8" s="1553"/>
      <c r="GTH8" s="1553"/>
      <c r="GTI8" s="1553"/>
      <c r="GTJ8" s="1553"/>
      <c r="GTK8" s="1553"/>
      <c r="GTL8" s="1553"/>
      <c r="GTM8" s="1553"/>
      <c r="GTN8" s="1553"/>
      <c r="GTO8" s="1553"/>
      <c r="GTP8" s="1553"/>
      <c r="GTQ8" s="1553"/>
      <c r="GTR8" s="1553"/>
      <c r="GTS8" s="1553"/>
      <c r="GTT8" s="1553"/>
      <c r="GTU8" s="1553"/>
      <c r="GTV8" s="1553"/>
      <c r="GTW8" s="1553"/>
      <c r="GTX8" s="1553"/>
      <c r="GTY8" s="1553"/>
      <c r="GTZ8" s="1553"/>
      <c r="GUA8" s="1553"/>
      <c r="GUB8" s="1553"/>
      <c r="GUC8" s="1553"/>
      <c r="GUD8" s="1553"/>
      <c r="GUE8" s="1553"/>
      <c r="GUF8" s="1553"/>
      <c r="GUG8" s="1553"/>
      <c r="GUH8" s="1553"/>
      <c r="GUI8" s="1553"/>
      <c r="GUJ8" s="1553"/>
      <c r="GUK8" s="1553"/>
      <c r="GUL8" s="1553"/>
      <c r="GUM8" s="1553"/>
      <c r="GUN8" s="1553"/>
      <c r="GUO8" s="1553"/>
      <c r="GUP8" s="1553"/>
      <c r="GUQ8" s="1553"/>
      <c r="GUR8" s="1553"/>
      <c r="GUS8" s="1553"/>
      <c r="GUT8" s="1553"/>
      <c r="GUU8" s="1553"/>
      <c r="GUV8" s="1553"/>
      <c r="GUW8" s="1553"/>
      <c r="GUX8" s="1553"/>
      <c r="GUY8" s="1553"/>
      <c r="GUZ8" s="1553"/>
      <c r="GVA8" s="1553"/>
      <c r="GVB8" s="1553"/>
      <c r="GVC8" s="1553"/>
      <c r="GVD8" s="1553"/>
      <c r="GVE8" s="1553"/>
      <c r="GVF8" s="1553"/>
      <c r="GVG8" s="1553"/>
      <c r="GVH8" s="1553"/>
      <c r="GVI8" s="1553"/>
      <c r="GVJ8" s="1553"/>
      <c r="GVK8" s="1553"/>
      <c r="GVL8" s="1553"/>
      <c r="GVM8" s="1553"/>
      <c r="GVN8" s="1553"/>
      <c r="GVO8" s="1553"/>
      <c r="GVP8" s="1553"/>
      <c r="GVQ8" s="1553"/>
      <c r="GVR8" s="1553"/>
      <c r="GVS8" s="1553"/>
      <c r="GVT8" s="1553"/>
      <c r="GVU8" s="1553"/>
      <c r="GVV8" s="1553"/>
      <c r="GVW8" s="1553"/>
      <c r="GVX8" s="1553"/>
      <c r="GVY8" s="1553"/>
      <c r="GVZ8" s="1553"/>
      <c r="GWA8" s="1553"/>
      <c r="GWB8" s="1553"/>
      <c r="GWC8" s="1553"/>
      <c r="GWD8" s="1553"/>
      <c r="GWE8" s="1553"/>
      <c r="GWF8" s="1553"/>
      <c r="GWG8" s="1553"/>
      <c r="GWH8" s="1553"/>
      <c r="GWI8" s="1553"/>
      <c r="GWJ8" s="1553"/>
      <c r="GWK8" s="1553"/>
      <c r="GWL8" s="1553"/>
      <c r="GWM8" s="1553"/>
      <c r="GWN8" s="1553"/>
      <c r="GWO8" s="1553"/>
      <c r="GWP8" s="1553"/>
      <c r="GWQ8" s="1553"/>
      <c r="GWR8" s="1553"/>
      <c r="GWS8" s="1553"/>
      <c r="GWT8" s="1553"/>
      <c r="GWU8" s="1553"/>
      <c r="GWV8" s="1553"/>
      <c r="GWW8" s="1553"/>
      <c r="GWX8" s="1553"/>
      <c r="GWY8" s="1553"/>
      <c r="GWZ8" s="1553"/>
      <c r="GXA8" s="1553"/>
      <c r="GXB8" s="1553"/>
      <c r="GXC8" s="1553"/>
      <c r="GXD8" s="1553"/>
      <c r="GXE8" s="1553"/>
      <c r="GXF8" s="1553"/>
      <c r="GXG8" s="1553"/>
      <c r="GXH8" s="1553"/>
      <c r="GXI8" s="1553"/>
      <c r="GXJ8" s="1553"/>
      <c r="GXK8" s="1553"/>
      <c r="GXL8" s="1553"/>
      <c r="GXM8" s="1553"/>
      <c r="GXN8" s="1553"/>
      <c r="GXO8" s="1553"/>
      <c r="GXP8" s="1553"/>
      <c r="GXQ8" s="1553"/>
      <c r="GXR8" s="1553"/>
      <c r="GXS8" s="1553"/>
      <c r="GXT8" s="1553"/>
      <c r="GXU8" s="1553"/>
      <c r="GXV8" s="1553"/>
      <c r="GXW8" s="1553"/>
      <c r="GXX8" s="1553"/>
      <c r="GXY8" s="1553"/>
      <c r="GXZ8" s="1553"/>
      <c r="GYA8" s="1553"/>
      <c r="GYB8" s="1553"/>
      <c r="GYC8" s="1553"/>
      <c r="GYD8" s="1553"/>
      <c r="GYE8" s="1553"/>
      <c r="GYF8" s="1553"/>
      <c r="GYG8" s="1553"/>
      <c r="GYH8" s="1553"/>
      <c r="GYI8" s="1553"/>
      <c r="GYJ8" s="1553"/>
      <c r="GYK8" s="1553"/>
      <c r="GYL8" s="1553"/>
      <c r="GYM8" s="1553"/>
      <c r="GYN8" s="1553"/>
      <c r="GYO8" s="1553"/>
      <c r="GYP8" s="1553"/>
      <c r="GYQ8" s="1553"/>
      <c r="GYR8" s="1553"/>
      <c r="GYS8" s="1553"/>
      <c r="GYT8" s="1553"/>
      <c r="GYU8" s="1553"/>
      <c r="GYV8" s="1553"/>
      <c r="GYW8" s="1553"/>
      <c r="GYX8" s="1553"/>
      <c r="GYY8" s="1553"/>
      <c r="GYZ8" s="1553"/>
      <c r="GZA8" s="1553"/>
      <c r="GZB8" s="1553"/>
      <c r="GZC8" s="1553"/>
      <c r="GZD8" s="1553"/>
      <c r="GZE8" s="1553"/>
      <c r="GZF8" s="1553"/>
      <c r="GZG8" s="1553"/>
      <c r="GZH8" s="1553"/>
      <c r="GZI8" s="1553"/>
      <c r="GZJ8" s="1553"/>
      <c r="GZK8" s="1553"/>
      <c r="GZL8" s="1553"/>
      <c r="GZM8" s="1553"/>
      <c r="GZN8" s="1553"/>
      <c r="GZO8" s="1553"/>
      <c r="GZP8" s="1553"/>
      <c r="GZQ8" s="1553"/>
      <c r="GZR8" s="1553"/>
      <c r="GZS8" s="1553"/>
      <c r="GZT8" s="1553"/>
      <c r="GZU8" s="1553"/>
      <c r="GZV8" s="1553"/>
      <c r="GZW8" s="1553"/>
      <c r="GZX8" s="1553"/>
      <c r="GZY8" s="1553"/>
      <c r="GZZ8" s="1553"/>
      <c r="HAA8" s="1553"/>
      <c r="HAB8" s="1553"/>
      <c r="HAC8" s="1553"/>
      <c r="HAD8" s="1553"/>
      <c r="HAE8" s="1553"/>
      <c r="HAF8" s="1553"/>
      <c r="HAG8" s="1553"/>
      <c r="HAH8" s="1553"/>
      <c r="HAI8" s="1553"/>
      <c r="HAJ8" s="1553"/>
      <c r="HAK8" s="1553"/>
      <c r="HAL8" s="1553"/>
      <c r="HAM8" s="1553"/>
      <c r="HAN8" s="1553"/>
      <c r="HAO8" s="1553"/>
      <c r="HAP8" s="1553"/>
      <c r="HAQ8" s="1553"/>
      <c r="HAR8" s="1553"/>
      <c r="HAS8" s="1553"/>
      <c r="HAT8" s="1553"/>
      <c r="HAU8" s="1553"/>
      <c r="HAV8" s="1553"/>
      <c r="HAW8" s="1553"/>
      <c r="HAX8" s="1553"/>
      <c r="HAY8" s="1553"/>
      <c r="HAZ8" s="1553"/>
      <c r="HBA8" s="1553"/>
      <c r="HBB8" s="1553"/>
      <c r="HBC8" s="1553"/>
      <c r="HBD8" s="1553"/>
      <c r="HBE8" s="1553"/>
      <c r="HBF8" s="1553"/>
      <c r="HBG8" s="1553"/>
      <c r="HBH8" s="1553"/>
      <c r="HBI8" s="1553"/>
      <c r="HBJ8" s="1553"/>
      <c r="HBK8" s="1553"/>
      <c r="HBL8" s="1553"/>
      <c r="HBM8" s="1553"/>
      <c r="HBN8" s="1553"/>
      <c r="HBO8" s="1553"/>
      <c r="HBP8" s="1553"/>
      <c r="HBQ8" s="1553"/>
      <c r="HBR8" s="1553"/>
      <c r="HBS8" s="1553"/>
      <c r="HBT8" s="1553"/>
      <c r="HBU8" s="1553"/>
      <c r="HBV8" s="1553"/>
      <c r="HBW8" s="1553"/>
      <c r="HBX8" s="1553"/>
      <c r="HBY8" s="1553"/>
      <c r="HBZ8" s="1553"/>
      <c r="HCA8" s="1553"/>
      <c r="HCB8" s="1553"/>
      <c r="HCC8" s="1553"/>
      <c r="HCD8" s="1553"/>
      <c r="HCE8" s="1553"/>
      <c r="HCF8" s="1553"/>
      <c r="HCG8" s="1553"/>
      <c r="HCH8" s="1553"/>
      <c r="HCI8" s="1553"/>
      <c r="HCJ8" s="1553"/>
      <c r="HCK8" s="1553"/>
      <c r="HCL8" s="1553"/>
      <c r="HCM8" s="1553"/>
      <c r="HCN8" s="1553"/>
      <c r="HCO8" s="1553"/>
      <c r="HCP8" s="1553"/>
      <c r="HCQ8" s="1553"/>
      <c r="HCR8" s="1553"/>
      <c r="HCS8" s="1553"/>
      <c r="HCT8" s="1553"/>
      <c r="HCU8" s="1553"/>
      <c r="HCV8" s="1553"/>
      <c r="HCW8" s="1553"/>
      <c r="HCX8" s="1553"/>
      <c r="HCY8" s="1553"/>
      <c r="HCZ8" s="1553"/>
      <c r="HDA8" s="1553"/>
      <c r="HDB8" s="1553"/>
      <c r="HDC8" s="1553"/>
      <c r="HDD8" s="1553"/>
      <c r="HDE8" s="1553"/>
      <c r="HDF8" s="1553"/>
      <c r="HDG8" s="1553"/>
      <c r="HDH8" s="1553"/>
      <c r="HDI8" s="1553"/>
      <c r="HDJ8" s="1553"/>
      <c r="HDK8" s="1553"/>
      <c r="HDL8" s="1553"/>
      <c r="HDM8" s="1553"/>
      <c r="HDN8" s="1553"/>
      <c r="HDO8" s="1553"/>
      <c r="HDP8" s="1553"/>
      <c r="HDQ8" s="1553"/>
      <c r="HDR8" s="1553"/>
      <c r="HDS8" s="1553"/>
      <c r="HDT8" s="1553"/>
      <c r="HDU8" s="1553"/>
      <c r="HDV8" s="1553"/>
      <c r="HDW8" s="1553"/>
      <c r="HDX8" s="1553"/>
      <c r="HDY8" s="1553"/>
      <c r="HDZ8" s="1553"/>
      <c r="HEA8" s="1553"/>
      <c r="HEB8" s="1553"/>
      <c r="HEC8" s="1553"/>
      <c r="HED8" s="1553"/>
      <c r="HEE8" s="1553"/>
      <c r="HEF8" s="1553"/>
      <c r="HEG8" s="1553"/>
      <c r="HEH8" s="1553"/>
      <c r="HEI8" s="1553"/>
      <c r="HEJ8" s="1553"/>
      <c r="HEK8" s="1553"/>
      <c r="HEL8" s="1553"/>
      <c r="HEM8" s="1553"/>
      <c r="HEN8" s="1553"/>
      <c r="HEO8" s="1553"/>
      <c r="HEP8" s="1553"/>
      <c r="HEQ8" s="1553"/>
      <c r="HER8" s="1553"/>
      <c r="HES8" s="1553"/>
      <c r="HET8" s="1553"/>
      <c r="HEU8" s="1553"/>
      <c r="HEV8" s="1553"/>
      <c r="HEW8" s="1553"/>
      <c r="HEX8" s="1553"/>
      <c r="HEY8" s="1553"/>
      <c r="HEZ8" s="1553"/>
      <c r="HFA8" s="1553"/>
      <c r="HFB8" s="1553"/>
      <c r="HFC8" s="1553"/>
      <c r="HFD8" s="1553"/>
      <c r="HFE8" s="1553"/>
      <c r="HFF8" s="1553"/>
      <c r="HFG8" s="1553"/>
      <c r="HFH8" s="1553"/>
      <c r="HFI8" s="1553"/>
      <c r="HFJ8" s="1553"/>
      <c r="HFK8" s="1553"/>
      <c r="HFL8" s="1553"/>
      <c r="HFM8" s="1553"/>
      <c r="HFN8" s="1553"/>
      <c r="HFO8" s="1553"/>
      <c r="HFP8" s="1553"/>
      <c r="HFQ8" s="1553"/>
      <c r="HFR8" s="1553"/>
      <c r="HFS8" s="1553"/>
      <c r="HFT8" s="1553"/>
      <c r="HFU8" s="1553"/>
      <c r="HFV8" s="1553"/>
      <c r="HFW8" s="1553"/>
      <c r="HFX8" s="1553"/>
      <c r="HFY8" s="1553"/>
      <c r="HFZ8" s="1553"/>
      <c r="HGA8" s="1553"/>
      <c r="HGB8" s="1553"/>
      <c r="HGC8" s="1553"/>
      <c r="HGD8" s="1553"/>
      <c r="HGE8" s="1553"/>
      <c r="HGF8" s="1553"/>
      <c r="HGG8" s="1553"/>
      <c r="HGH8" s="1553"/>
      <c r="HGI8" s="1553"/>
      <c r="HGJ8" s="1553"/>
      <c r="HGK8" s="1553"/>
      <c r="HGL8" s="1553"/>
      <c r="HGM8" s="1553"/>
      <c r="HGN8" s="1553"/>
      <c r="HGO8" s="1553"/>
      <c r="HGP8" s="1553"/>
      <c r="HGQ8" s="1553"/>
      <c r="HGR8" s="1553"/>
      <c r="HGS8" s="1553"/>
      <c r="HGT8" s="1553"/>
      <c r="HGU8" s="1553"/>
      <c r="HGV8" s="1553"/>
      <c r="HGW8" s="1553"/>
      <c r="HGX8" s="1553"/>
      <c r="HGY8" s="1553"/>
      <c r="HGZ8" s="1553"/>
      <c r="HHA8" s="1553"/>
      <c r="HHB8" s="1553"/>
      <c r="HHC8" s="1553"/>
      <c r="HHD8" s="1553"/>
      <c r="HHE8" s="1553"/>
      <c r="HHF8" s="1553"/>
      <c r="HHG8" s="1553"/>
      <c r="HHH8" s="1553"/>
      <c r="HHI8" s="1553"/>
      <c r="HHJ8" s="1553"/>
      <c r="HHK8" s="1553"/>
      <c r="HHL8" s="1553"/>
      <c r="HHM8" s="1553"/>
      <c r="HHN8" s="1553"/>
      <c r="HHO8" s="1553"/>
      <c r="HHP8" s="1553"/>
      <c r="HHQ8" s="1553"/>
      <c r="HHR8" s="1553"/>
      <c r="HHS8" s="1553"/>
      <c r="HHT8" s="1553"/>
      <c r="HHU8" s="1553"/>
      <c r="HHV8" s="1553"/>
      <c r="HHW8" s="1553"/>
      <c r="HHX8" s="1553"/>
      <c r="HHY8" s="1553"/>
      <c r="HHZ8" s="1553"/>
      <c r="HIA8" s="1553"/>
      <c r="HIB8" s="1553"/>
      <c r="HIC8" s="1553"/>
      <c r="HID8" s="1553"/>
      <c r="HIE8" s="1553"/>
      <c r="HIF8" s="1553"/>
      <c r="HIG8" s="1553"/>
      <c r="HIH8" s="1553"/>
      <c r="HII8" s="1553"/>
      <c r="HIJ8" s="1553"/>
      <c r="HIK8" s="1553"/>
      <c r="HIL8" s="1553"/>
      <c r="HIM8" s="1553"/>
      <c r="HIN8" s="1553"/>
      <c r="HIO8" s="1553"/>
      <c r="HIP8" s="1553"/>
      <c r="HIQ8" s="1553"/>
      <c r="HIR8" s="1553"/>
      <c r="HIS8" s="1553"/>
      <c r="HIT8" s="1553"/>
      <c r="HIU8" s="1553"/>
      <c r="HIV8" s="1553"/>
      <c r="HIW8" s="1553"/>
      <c r="HIX8" s="1553"/>
      <c r="HIY8" s="1553"/>
      <c r="HIZ8" s="1553"/>
      <c r="HJA8" s="1553"/>
      <c r="HJB8" s="1553"/>
      <c r="HJC8" s="1553"/>
      <c r="HJD8" s="1553"/>
      <c r="HJE8" s="1553"/>
      <c r="HJF8" s="1553"/>
      <c r="HJG8" s="1553"/>
      <c r="HJH8" s="1553"/>
      <c r="HJI8" s="1553"/>
      <c r="HJJ8" s="1553"/>
      <c r="HJK8" s="1553"/>
      <c r="HJL8" s="1553"/>
      <c r="HJM8" s="1553"/>
      <c r="HJN8" s="1553"/>
      <c r="HJO8" s="1553"/>
      <c r="HJP8" s="1553"/>
      <c r="HJQ8" s="1553"/>
      <c r="HJR8" s="1553"/>
      <c r="HJS8" s="1553"/>
      <c r="HJT8" s="1553"/>
      <c r="HJU8" s="1553"/>
      <c r="HJV8" s="1553"/>
      <c r="HJW8" s="1553"/>
      <c r="HJX8" s="1553"/>
      <c r="HJY8" s="1553"/>
      <c r="HJZ8" s="1553"/>
      <c r="HKA8" s="1553"/>
      <c r="HKB8" s="1553"/>
      <c r="HKC8" s="1553"/>
      <c r="HKD8" s="1553"/>
      <c r="HKE8" s="1553"/>
      <c r="HKF8" s="1553"/>
      <c r="HKG8" s="1553"/>
      <c r="HKH8" s="1553"/>
      <c r="HKI8" s="1553"/>
      <c r="HKJ8" s="1553"/>
      <c r="HKK8" s="1553"/>
      <c r="HKL8" s="1553"/>
      <c r="HKM8" s="1553"/>
      <c r="HKN8" s="1553"/>
      <c r="HKO8" s="1553"/>
      <c r="HKP8" s="1553"/>
      <c r="HKQ8" s="1553"/>
      <c r="HKR8" s="1553"/>
      <c r="HKS8" s="1553"/>
      <c r="HKT8" s="1553"/>
      <c r="HKU8" s="1553"/>
      <c r="HKV8" s="1553"/>
      <c r="HKW8" s="1553"/>
      <c r="HKX8" s="1553"/>
      <c r="HKY8" s="1553"/>
      <c r="HKZ8" s="1553"/>
      <c r="HLA8" s="1553"/>
      <c r="HLB8" s="1553"/>
      <c r="HLC8" s="1553"/>
      <c r="HLD8" s="1553"/>
      <c r="HLE8" s="1553"/>
      <c r="HLF8" s="1553"/>
      <c r="HLG8" s="1553"/>
      <c r="HLH8" s="1553"/>
      <c r="HLI8" s="1553"/>
      <c r="HLJ8" s="1553"/>
      <c r="HLK8" s="1553"/>
      <c r="HLL8" s="1553"/>
      <c r="HLM8" s="1553"/>
      <c r="HLN8" s="1553"/>
      <c r="HLO8" s="1553"/>
      <c r="HLP8" s="1553"/>
      <c r="HLQ8" s="1553"/>
      <c r="HLR8" s="1553"/>
      <c r="HLS8" s="1553"/>
      <c r="HLT8" s="1553"/>
      <c r="HLU8" s="1553"/>
      <c r="HLV8" s="1553"/>
      <c r="HLW8" s="1553"/>
      <c r="HLX8" s="1553"/>
      <c r="HLY8" s="1553"/>
      <c r="HLZ8" s="1553"/>
      <c r="HMA8" s="1553"/>
      <c r="HMB8" s="1553"/>
      <c r="HMC8" s="1553"/>
      <c r="HMD8" s="1553"/>
      <c r="HME8" s="1553"/>
      <c r="HMF8" s="1553"/>
      <c r="HMG8" s="1553"/>
      <c r="HMH8" s="1553"/>
      <c r="HMI8" s="1553"/>
      <c r="HMJ8" s="1553"/>
      <c r="HMK8" s="1553"/>
      <c r="HML8" s="1553"/>
      <c r="HMM8" s="1553"/>
      <c r="HMN8" s="1553"/>
      <c r="HMO8" s="1553"/>
      <c r="HMP8" s="1553"/>
      <c r="HMQ8" s="1553"/>
      <c r="HMR8" s="1553"/>
      <c r="HMS8" s="1553"/>
      <c r="HMT8" s="1553"/>
      <c r="HMU8" s="1553"/>
      <c r="HMV8" s="1553"/>
      <c r="HMW8" s="1553"/>
      <c r="HMX8" s="1553"/>
      <c r="HMY8" s="1553"/>
      <c r="HMZ8" s="1553"/>
      <c r="HNA8" s="1553"/>
      <c r="HNB8" s="1553"/>
      <c r="HNC8" s="1553"/>
      <c r="HND8" s="1553"/>
      <c r="HNE8" s="1553"/>
      <c r="HNF8" s="1553"/>
      <c r="HNG8" s="1553"/>
      <c r="HNH8" s="1553"/>
      <c r="HNI8" s="1553"/>
      <c r="HNJ8" s="1553"/>
      <c r="HNK8" s="1553"/>
      <c r="HNL8" s="1553"/>
      <c r="HNM8" s="1553"/>
      <c r="HNN8" s="1553"/>
      <c r="HNO8" s="1553"/>
      <c r="HNP8" s="1553"/>
      <c r="HNQ8" s="1553"/>
      <c r="HNR8" s="1553"/>
      <c r="HNS8" s="1553"/>
      <c r="HNT8" s="1553"/>
      <c r="HNU8" s="1553"/>
      <c r="HNV8" s="1553"/>
      <c r="HNW8" s="1553"/>
      <c r="HNX8" s="1553"/>
      <c r="HNY8" s="1553"/>
      <c r="HNZ8" s="1553"/>
      <c r="HOA8" s="1553"/>
      <c r="HOB8" s="1553"/>
      <c r="HOC8" s="1553"/>
      <c r="HOD8" s="1553"/>
      <c r="HOE8" s="1553"/>
      <c r="HOF8" s="1553"/>
      <c r="HOG8" s="1553"/>
      <c r="HOH8" s="1553"/>
      <c r="HOI8" s="1553"/>
      <c r="HOJ8" s="1553"/>
      <c r="HOK8" s="1553"/>
      <c r="HOL8" s="1553"/>
      <c r="HOM8" s="1553"/>
      <c r="HON8" s="1553"/>
      <c r="HOO8" s="1553"/>
      <c r="HOP8" s="1553"/>
      <c r="HOQ8" s="1553"/>
      <c r="HOR8" s="1553"/>
      <c r="HOS8" s="1553"/>
      <c r="HOT8" s="1553"/>
      <c r="HOU8" s="1553"/>
      <c r="HOV8" s="1553"/>
      <c r="HOW8" s="1553"/>
      <c r="HOX8" s="1553"/>
      <c r="HOY8" s="1553"/>
      <c r="HOZ8" s="1553"/>
      <c r="HPA8" s="1553"/>
      <c r="HPB8" s="1553"/>
      <c r="HPC8" s="1553"/>
      <c r="HPD8" s="1553"/>
      <c r="HPE8" s="1553"/>
      <c r="HPF8" s="1553"/>
      <c r="HPG8" s="1553"/>
      <c r="HPH8" s="1553"/>
      <c r="HPI8" s="1553"/>
      <c r="HPJ8" s="1553"/>
      <c r="HPK8" s="1553"/>
      <c r="HPL8" s="1553"/>
      <c r="HPM8" s="1553"/>
      <c r="HPN8" s="1553"/>
      <c r="HPO8" s="1553"/>
      <c r="HPP8" s="1553"/>
      <c r="HPQ8" s="1553"/>
      <c r="HPR8" s="1553"/>
      <c r="HPS8" s="1553"/>
      <c r="HPT8" s="1553"/>
      <c r="HPU8" s="1553"/>
      <c r="HPV8" s="1553"/>
      <c r="HPW8" s="1553"/>
      <c r="HPX8" s="1553"/>
      <c r="HPY8" s="1553"/>
      <c r="HPZ8" s="1553"/>
      <c r="HQA8" s="1553"/>
      <c r="HQB8" s="1553"/>
      <c r="HQC8" s="1553"/>
      <c r="HQD8" s="1553"/>
      <c r="HQE8" s="1553"/>
      <c r="HQF8" s="1553"/>
      <c r="HQG8" s="1553"/>
      <c r="HQH8" s="1553"/>
      <c r="HQI8" s="1553"/>
      <c r="HQJ8" s="1553"/>
      <c r="HQK8" s="1553"/>
      <c r="HQL8" s="1553"/>
      <c r="HQM8" s="1553"/>
      <c r="HQN8" s="1553"/>
      <c r="HQO8" s="1553"/>
      <c r="HQP8" s="1553"/>
      <c r="HQQ8" s="1553"/>
      <c r="HQR8" s="1553"/>
      <c r="HQS8" s="1553"/>
      <c r="HQT8" s="1553"/>
      <c r="HQU8" s="1553"/>
      <c r="HQV8" s="1553"/>
      <c r="HQW8" s="1553"/>
      <c r="HQX8" s="1553"/>
      <c r="HQY8" s="1553"/>
      <c r="HQZ8" s="1553"/>
      <c r="HRA8" s="1553"/>
      <c r="HRB8" s="1553"/>
      <c r="HRC8" s="1553"/>
      <c r="HRD8" s="1553"/>
      <c r="HRE8" s="1553"/>
      <c r="HRF8" s="1553"/>
      <c r="HRG8" s="1553"/>
      <c r="HRH8" s="1553"/>
      <c r="HRI8" s="1553"/>
      <c r="HRJ8" s="1553"/>
      <c r="HRK8" s="1553"/>
      <c r="HRL8" s="1553"/>
      <c r="HRM8" s="1553"/>
      <c r="HRN8" s="1553"/>
      <c r="HRO8" s="1553"/>
      <c r="HRP8" s="1553"/>
      <c r="HRQ8" s="1553"/>
      <c r="HRR8" s="1553"/>
      <c r="HRS8" s="1553"/>
      <c r="HRT8" s="1553"/>
      <c r="HRU8" s="1553"/>
      <c r="HRV8" s="1553"/>
      <c r="HRW8" s="1553"/>
      <c r="HRX8" s="1553"/>
      <c r="HRY8" s="1553"/>
      <c r="HRZ8" s="1553"/>
      <c r="HSA8" s="1553"/>
      <c r="HSB8" s="1553"/>
      <c r="HSC8" s="1553"/>
      <c r="HSD8" s="1553"/>
      <c r="HSE8" s="1553"/>
      <c r="HSF8" s="1553"/>
      <c r="HSG8" s="1553"/>
      <c r="HSH8" s="1553"/>
      <c r="HSI8" s="1553"/>
      <c r="HSJ8" s="1553"/>
      <c r="HSK8" s="1553"/>
      <c r="HSL8" s="1553"/>
      <c r="HSM8" s="1553"/>
      <c r="HSN8" s="1553"/>
      <c r="HSO8" s="1553"/>
      <c r="HSP8" s="1553"/>
      <c r="HSQ8" s="1553"/>
      <c r="HSR8" s="1553"/>
      <c r="HSS8" s="1553"/>
      <c r="HST8" s="1553"/>
      <c r="HSU8" s="1553"/>
      <c r="HSV8" s="1553"/>
      <c r="HSW8" s="1553"/>
      <c r="HSX8" s="1553"/>
      <c r="HSY8" s="1553"/>
      <c r="HSZ8" s="1553"/>
      <c r="HTA8" s="1553"/>
      <c r="HTB8" s="1553"/>
      <c r="HTC8" s="1553"/>
      <c r="HTD8" s="1553"/>
      <c r="HTE8" s="1553"/>
      <c r="HTF8" s="1553"/>
      <c r="HTG8" s="1553"/>
      <c r="HTH8" s="1553"/>
      <c r="HTI8" s="1553"/>
      <c r="HTJ8" s="1553"/>
      <c r="HTK8" s="1553"/>
      <c r="HTL8" s="1553"/>
      <c r="HTM8" s="1553"/>
      <c r="HTN8" s="1553"/>
      <c r="HTO8" s="1553"/>
      <c r="HTP8" s="1553"/>
      <c r="HTQ8" s="1553"/>
      <c r="HTR8" s="1553"/>
      <c r="HTS8" s="1553"/>
      <c r="HTT8" s="1553"/>
      <c r="HTU8" s="1553"/>
      <c r="HTV8" s="1553"/>
      <c r="HTW8" s="1553"/>
      <c r="HTX8" s="1553"/>
      <c r="HTY8" s="1553"/>
      <c r="HTZ8" s="1553"/>
      <c r="HUA8" s="1553"/>
      <c r="HUB8" s="1553"/>
      <c r="HUC8" s="1553"/>
      <c r="HUD8" s="1553"/>
      <c r="HUE8" s="1553"/>
      <c r="HUF8" s="1553"/>
      <c r="HUG8" s="1553"/>
      <c r="HUH8" s="1553"/>
      <c r="HUI8" s="1553"/>
      <c r="HUJ8" s="1553"/>
      <c r="HUK8" s="1553"/>
      <c r="HUL8" s="1553"/>
      <c r="HUM8" s="1553"/>
      <c r="HUN8" s="1553"/>
      <c r="HUO8" s="1553"/>
      <c r="HUP8" s="1553"/>
      <c r="HUQ8" s="1553"/>
      <c r="HUR8" s="1553"/>
      <c r="HUS8" s="1553"/>
      <c r="HUT8" s="1553"/>
      <c r="HUU8" s="1553"/>
      <c r="HUV8" s="1553"/>
      <c r="HUW8" s="1553"/>
      <c r="HUX8" s="1553"/>
      <c r="HUY8" s="1553"/>
      <c r="HUZ8" s="1553"/>
      <c r="HVA8" s="1553"/>
      <c r="HVB8" s="1553"/>
      <c r="HVC8" s="1553"/>
      <c r="HVD8" s="1553"/>
      <c r="HVE8" s="1553"/>
      <c r="HVF8" s="1553"/>
      <c r="HVG8" s="1553"/>
      <c r="HVH8" s="1553"/>
      <c r="HVI8" s="1553"/>
      <c r="HVJ8" s="1553"/>
      <c r="HVK8" s="1553"/>
      <c r="HVL8" s="1553"/>
      <c r="HVM8" s="1553"/>
      <c r="HVN8" s="1553"/>
      <c r="HVO8" s="1553"/>
      <c r="HVP8" s="1553"/>
      <c r="HVQ8" s="1553"/>
      <c r="HVR8" s="1553"/>
      <c r="HVS8" s="1553"/>
      <c r="HVT8" s="1553"/>
      <c r="HVU8" s="1553"/>
      <c r="HVV8" s="1553"/>
      <c r="HVW8" s="1553"/>
      <c r="HVX8" s="1553"/>
      <c r="HVY8" s="1553"/>
      <c r="HVZ8" s="1553"/>
      <c r="HWA8" s="1553"/>
      <c r="HWB8" s="1553"/>
      <c r="HWC8" s="1553"/>
      <c r="HWD8" s="1553"/>
      <c r="HWE8" s="1553"/>
      <c r="HWF8" s="1553"/>
      <c r="HWG8" s="1553"/>
      <c r="HWH8" s="1553"/>
      <c r="HWI8" s="1553"/>
      <c r="HWJ8" s="1553"/>
      <c r="HWK8" s="1553"/>
      <c r="HWL8" s="1553"/>
      <c r="HWM8" s="1553"/>
      <c r="HWN8" s="1553"/>
      <c r="HWO8" s="1553"/>
      <c r="HWP8" s="1553"/>
      <c r="HWQ8" s="1553"/>
      <c r="HWR8" s="1553"/>
      <c r="HWS8" s="1553"/>
      <c r="HWT8" s="1553"/>
      <c r="HWU8" s="1553"/>
      <c r="HWV8" s="1553"/>
      <c r="HWW8" s="1553"/>
      <c r="HWX8" s="1553"/>
      <c r="HWY8" s="1553"/>
      <c r="HWZ8" s="1553"/>
      <c r="HXA8" s="1553"/>
      <c r="HXB8" s="1553"/>
      <c r="HXC8" s="1553"/>
      <c r="HXD8" s="1553"/>
      <c r="HXE8" s="1553"/>
      <c r="HXF8" s="1553"/>
      <c r="HXG8" s="1553"/>
      <c r="HXH8" s="1553"/>
      <c r="HXI8" s="1553"/>
      <c r="HXJ8" s="1553"/>
      <c r="HXK8" s="1553"/>
      <c r="HXL8" s="1553"/>
      <c r="HXM8" s="1553"/>
      <c r="HXN8" s="1553"/>
      <c r="HXO8" s="1553"/>
      <c r="HXP8" s="1553"/>
      <c r="HXQ8" s="1553"/>
      <c r="HXR8" s="1553"/>
      <c r="HXS8" s="1553"/>
      <c r="HXT8" s="1553"/>
      <c r="HXU8" s="1553"/>
      <c r="HXV8" s="1553"/>
      <c r="HXW8" s="1553"/>
      <c r="HXX8" s="1553"/>
      <c r="HXY8" s="1553"/>
      <c r="HXZ8" s="1553"/>
      <c r="HYA8" s="1553"/>
      <c r="HYB8" s="1553"/>
      <c r="HYC8" s="1553"/>
      <c r="HYD8" s="1553"/>
      <c r="HYE8" s="1553"/>
      <c r="HYF8" s="1553"/>
      <c r="HYG8" s="1553"/>
      <c r="HYH8" s="1553"/>
      <c r="HYI8" s="1553"/>
      <c r="HYJ8" s="1553"/>
      <c r="HYK8" s="1553"/>
      <c r="HYL8" s="1553"/>
      <c r="HYM8" s="1553"/>
      <c r="HYN8" s="1553"/>
      <c r="HYO8" s="1553"/>
      <c r="HYP8" s="1553"/>
      <c r="HYQ8" s="1553"/>
      <c r="HYR8" s="1553"/>
      <c r="HYS8" s="1553"/>
      <c r="HYT8" s="1553"/>
      <c r="HYU8" s="1553"/>
      <c r="HYV8" s="1553"/>
      <c r="HYW8" s="1553"/>
      <c r="HYX8" s="1553"/>
      <c r="HYY8" s="1553"/>
      <c r="HYZ8" s="1553"/>
      <c r="HZA8" s="1553"/>
      <c r="HZB8" s="1553"/>
      <c r="HZC8" s="1553"/>
      <c r="HZD8" s="1553"/>
      <c r="HZE8" s="1553"/>
      <c r="HZF8" s="1553"/>
      <c r="HZG8" s="1553"/>
      <c r="HZH8" s="1553"/>
      <c r="HZI8" s="1553"/>
      <c r="HZJ8" s="1553"/>
      <c r="HZK8" s="1553"/>
      <c r="HZL8" s="1553"/>
      <c r="HZM8" s="1553"/>
      <c r="HZN8" s="1553"/>
      <c r="HZO8" s="1553"/>
      <c r="HZP8" s="1553"/>
      <c r="HZQ8" s="1553"/>
      <c r="HZR8" s="1553"/>
      <c r="HZS8" s="1553"/>
      <c r="HZT8" s="1553"/>
      <c r="HZU8" s="1553"/>
      <c r="HZV8" s="1553"/>
      <c r="HZW8" s="1553"/>
      <c r="HZX8" s="1553"/>
      <c r="HZY8" s="1553"/>
      <c r="HZZ8" s="1553"/>
      <c r="IAA8" s="1553"/>
      <c r="IAB8" s="1553"/>
      <c r="IAC8" s="1553"/>
      <c r="IAD8" s="1553"/>
      <c r="IAE8" s="1553"/>
      <c r="IAF8" s="1553"/>
      <c r="IAG8" s="1553"/>
      <c r="IAH8" s="1553"/>
      <c r="IAI8" s="1553"/>
      <c r="IAJ8" s="1553"/>
      <c r="IAK8" s="1553"/>
      <c r="IAL8" s="1553"/>
      <c r="IAM8" s="1553"/>
      <c r="IAN8" s="1553"/>
      <c r="IAO8" s="1553"/>
      <c r="IAP8" s="1553"/>
      <c r="IAQ8" s="1553"/>
      <c r="IAR8" s="1553"/>
      <c r="IAS8" s="1553"/>
      <c r="IAT8" s="1553"/>
      <c r="IAU8" s="1553"/>
      <c r="IAV8" s="1553"/>
      <c r="IAW8" s="1553"/>
      <c r="IAX8" s="1553"/>
      <c r="IAY8" s="1553"/>
      <c r="IAZ8" s="1553"/>
      <c r="IBA8" s="1553"/>
      <c r="IBB8" s="1553"/>
      <c r="IBC8" s="1553"/>
      <c r="IBD8" s="1553"/>
      <c r="IBE8" s="1553"/>
      <c r="IBF8" s="1553"/>
      <c r="IBG8" s="1553"/>
      <c r="IBH8" s="1553"/>
      <c r="IBI8" s="1553"/>
      <c r="IBJ8" s="1553"/>
      <c r="IBK8" s="1553"/>
      <c r="IBL8" s="1553"/>
      <c r="IBM8" s="1553"/>
      <c r="IBN8" s="1553"/>
      <c r="IBO8" s="1553"/>
      <c r="IBP8" s="1553"/>
      <c r="IBQ8" s="1553"/>
      <c r="IBR8" s="1553"/>
      <c r="IBS8" s="1553"/>
      <c r="IBT8" s="1553"/>
      <c r="IBU8" s="1553"/>
      <c r="IBV8" s="1553"/>
      <c r="IBW8" s="1553"/>
      <c r="IBX8" s="1553"/>
      <c r="IBY8" s="1553"/>
      <c r="IBZ8" s="1553"/>
      <c r="ICA8" s="1553"/>
      <c r="ICB8" s="1553"/>
      <c r="ICC8" s="1553"/>
      <c r="ICD8" s="1553"/>
      <c r="ICE8" s="1553"/>
      <c r="ICF8" s="1553"/>
      <c r="ICG8" s="1553"/>
      <c r="ICH8" s="1553"/>
      <c r="ICI8" s="1553"/>
      <c r="ICJ8" s="1553"/>
      <c r="ICK8" s="1553"/>
      <c r="ICL8" s="1553"/>
      <c r="ICM8" s="1553"/>
      <c r="ICN8" s="1553"/>
      <c r="ICO8" s="1553"/>
      <c r="ICP8" s="1553"/>
      <c r="ICQ8" s="1553"/>
      <c r="ICR8" s="1553"/>
      <c r="ICS8" s="1553"/>
      <c r="ICT8" s="1553"/>
      <c r="ICU8" s="1553"/>
      <c r="ICV8" s="1553"/>
      <c r="ICW8" s="1553"/>
      <c r="ICX8" s="1553"/>
      <c r="ICY8" s="1553"/>
      <c r="ICZ8" s="1553"/>
      <c r="IDA8" s="1553"/>
      <c r="IDB8" s="1553"/>
      <c r="IDC8" s="1553"/>
      <c r="IDD8" s="1553"/>
      <c r="IDE8" s="1553"/>
      <c r="IDF8" s="1553"/>
      <c r="IDG8" s="1553"/>
      <c r="IDH8" s="1553"/>
      <c r="IDI8" s="1553"/>
      <c r="IDJ8" s="1553"/>
      <c r="IDK8" s="1553"/>
      <c r="IDL8" s="1553"/>
      <c r="IDM8" s="1553"/>
      <c r="IDN8" s="1553"/>
      <c r="IDO8" s="1553"/>
      <c r="IDP8" s="1553"/>
      <c r="IDQ8" s="1553"/>
      <c r="IDR8" s="1553"/>
      <c r="IDS8" s="1553"/>
      <c r="IDT8" s="1553"/>
      <c r="IDU8" s="1553"/>
      <c r="IDV8" s="1553"/>
      <c r="IDW8" s="1553"/>
      <c r="IDX8" s="1553"/>
      <c r="IDY8" s="1553"/>
      <c r="IDZ8" s="1553"/>
      <c r="IEA8" s="1553"/>
      <c r="IEB8" s="1553"/>
      <c r="IEC8" s="1553"/>
      <c r="IED8" s="1553"/>
      <c r="IEE8" s="1553"/>
      <c r="IEF8" s="1553"/>
      <c r="IEG8" s="1553"/>
      <c r="IEH8" s="1553"/>
      <c r="IEI8" s="1553"/>
      <c r="IEJ8" s="1553"/>
      <c r="IEK8" s="1553"/>
      <c r="IEL8" s="1553"/>
      <c r="IEM8" s="1553"/>
      <c r="IEN8" s="1553"/>
      <c r="IEO8" s="1553"/>
      <c r="IEP8" s="1553"/>
      <c r="IEQ8" s="1553"/>
      <c r="IER8" s="1553"/>
      <c r="IES8" s="1553"/>
      <c r="IET8" s="1553"/>
      <c r="IEU8" s="1553"/>
      <c r="IEV8" s="1553"/>
      <c r="IEW8" s="1553"/>
      <c r="IEX8" s="1553"/>
      <c r="IEY8" s="1553"/>
      <c r="IEZ8" s="1553"/>
      <c r="IFA8" s="1553"/>
      <c r="IFB8" s="1553"/>
      <c r="IFC8" s="1553"/>
      <c r="IFD8" s="1553"/>
      <c r="IFE8" s="1553"/>
      <c r="IFF8" s="1553"/>
      <c r="IFG8" s="1553"/>
      <c r="IFH8" s="1553"/>
      <c r="IFI8" s="1553"/>
      <c r="IFJ8" s="1553"/>
      <c r="IFK8" s="1553"/>
      <c r="IFL8" s="1553"/>
      <c r="IFM8" s="1553"/>
      <c r="IFN8" s="1553"/>
      <c r="IFO8" s="1553"/>
      <c r="IFP8" s="1553"/>
      <c r="IFQ8" s="1553"/>
      <c r="IFR8" s="1553"/>
      <c r="IFS8" s="1553"/>
      <c r="IFT8" s="1553"/>
      <c r="IFU8" s="1553"/>
      <c r="IFV8" s="1553"/>
      <c r="IFW8" s="1553"/>
      <c r="IFX8" s="1553"/>
      <c r="IFY8" s="1553"/>
      <c r="IFZ8" s="1553"/>
      <c r="IGA8" s="1553"/>
      <c r="IGB8" s="1553"/>
      <c r="IGC8" s="1553"/>
      <c r="IGD8" s="1553"/>
      <c r="IGE8" s="1553"/>
      <c r="IGF8" s="1553"/>
      <c r="IGG8" s="1553"/>
      <c r="IGH8" s="1553"/>
      <c r="IGI8" s="1553"/>
      <c r="IGJ8" s="1553"/>
      <c r="IGK8" s="1553"/>
      <c r="IGL8" s="1553"/>
      <c r="IGM8" s="1553"/>
      <c r="IGN8" s="1553"/>
      <c r="IGO8" s="1553"/>
      <c r="IGP8" s="1553"/>
      <c r="IGQ8" s="1553"/>
      <c r="IGR8" s="1553"/>
      <c r="IGS8" s="1553"/>
      <c r="IGT8" s="1553"/>
      <c r="IGU8" s="1553"/>
      <c r="IGV8" s="1553"/>
      <c r="IGW8" s="1553"/>
      <c r="IGX8" s="1553"/>
      <c r="IGY8" s="1553"/>
      <c r="IGZ8" s="1553"/>
      <c r="IHA8" s="1553"/>
      <c r="IHB8" s="1553"/>
      <c r="IHC8" s="1553"/>
      <c r="IHD8" s="1553"/>
      <c r="IHE8" s="1553"/>
      <c r="IHF8" s="1553"/>
      <c r="IHG8" s="1553"/>
      <c r="IHH8" s="1553"/>
      <c r="IHI8" s="1553"/>
      <c r="IHJ8" s="1553"/>
      <c r="IHK8" s="1553"/>
      <c r="IHL8" s="1553"/>
      <c r="IHM8" s="1553"/>
      <c r="IHN8" s="1553"/>
      <c r="IHO8" s="1553"/>
      <c r="IHP8" s="1553"/>
      <c r="IHQ8" s="1553"/>
      <c r="IHR8" s="1553"/>
      <c r="IHS8" s="1553"/>
      <c r="IHT8" s="1553"/>
      <c r="IHU8" s="1553"/>
      <c r="IHV8" s="1553"/>
      <c r="IHW8" s="1553"/>
      <c r="IHX8" s="1553"/>
      <c r="IHY8" s="1553"/>
      <c r="IHZ8" s="1553"/>
      <c r="IIA8" s="1553"/>
      <c r="IIB8" s="1553"/>
      <c r="IIC8" s="1553"/>
      <c r="IID8" s="1553"/>
      <c r="IIE8" s="1553"/>
      <c r="IIF8" s="1553"/>
      <c r="IIG8" s="1553"/>
      <c r="IIH8" s="1553"/>
      <c r="III8" s="1553"/>
      <c r="IIJ8" s="1553"/>
      <c r="IIK8" s="1553"/>
      <c r="IIL8" s="1553"/>
      <c r="IIM8" s="1553"/>
      <c r="IIN8" s="1553"/>
      <c r="IIO8" s="1553"/>
      <c r="IIP8" s="1553"/>
      <c r="IIQ8" s="1553"/>
      <c r="IIR8" s="1553"/>
      <c r="IIS8" s="1553"/>
      <c r="IIT8" s="1553"/>
      <c r="IIU8" s="1553"/>
      <c r="IIV8" s="1553"/>
      <c r="IIW8" s="1553"/>
      <c r="IIX8" s="1553"/>
      <c r="IIY8" s="1553"/>
      <c r="IIZ8" s="1553"/>
      <c r="IJA8" s="1553"/>
      <c r="IJB8" s="1553"/>
      <c r="IJC8" s="1553"/>
      <c r="IJD8" s="1553"/>
      <c r="IJE8" s="1553"/>
      <c r="IJF8" s="1553"/>
      <c r="IJG8" s="1553"/>
      <c r="IJH8" s="1553"/>
      <c r="IJI8" s="1553"/>
      <c r="IJJ8" s="1553"/>
      <c r="IJK8" s="1553"/>
      <c r="IJL8" s="1553"/>
      <c r="IJM8" s="1553"/>
      <c r="IJN8" s="1553"/>
      <c r="IJO8" s="1553"/>
      <c r="IJP8" s="1553"/>
      <c r="IJQ8" s="1553"/>
      <c r="IJR8" s="1553"/>
      <c r="IJS8" s="1553"/>
      <c r="IJT8" s="1553"/>
      <c r="IJU8" s="1553"/>
      <c r="IJV8" s="1553"/>
      <c r="IJW8" s="1553"/>
      <c r="IJX8" s="1553"/>
      <c r="IJY8" s="1553"/>
      <c r="IJZ8" s="1553"/>
      <c r="IKA8" s="1553"/>
      <c r="IKB8" s="1553"/>
      <c r="IKC8" s="1553"/>
      <c r="IKD8" s="1553"/>
      <c r="IKE8" s="1553"/>
      <c r="IKF8" s="1553"/>
      <c r="IKG8" s="1553"/>
      <c r="IKH8" s="1553"/>
      <c r="IKI8" s="1553"/>
      <c r="IKJ8" s="1553"/>
      <c r="IKK8" s="1553"/>
      <c r="IKL8" s="1553"/>
      <c r="IKM8" s="1553"/>
      <c r="IKN8" s="1553"/>
      <c r="IKO8" s="1553"/>
      <c r="IKP8" s="1553"/>
      <c r="IKQ8" s="1553"/>
      <c r="IKR8" s="1553"/>
      <c r="IKS8" s="1553"/>
      <c r="IKT8" s="1553"/>
      <c r="IKU8" s="1553"/>
      <c r="IKV8" s="1553"/>
      <c r="IKW8" s="1553"/>
      <c r="IKX8" s="1553"/>
      <c r="IKY8" s="1553"/>
      <c r="IKZ8" s="1553"/>
      <c r="ILA8" s="1553"/>
      <c r="ILB8" s="1553"/>
      <c r="ILC8" s="1553"/>
      <c r="ILD8" s="1553"/>
      <c r="ILE8" s="1553"/>
      <c r="ILF8" s="1553"/>
      <c r="ILG8" s="1553"/>
      <c r="ILH8" s="1553"/>
      <c r="ILI8" s="1553"/>
      <c r="ILJ8" s="1553"/>
      <c r="ILK8" s="1553"/>
      <c r="ILL8" s="1553"/>
      <c r="ILM8" s="1553"/>
      <c r="ILN8" s="1553"/>
      <c r="ILO8" s="1553"/>
      <c r="ILP8" s="1553"/>
      <c r="ILQ8" s="1553"/>
      <c r="ILR8" s="1553"/>
      <c r="ILS8" s="1553"/>
      <c r="ILT8" s="1553"/>
      <c r="ILU8" s="1553"/>
      <c r="ILV8" s="1553"/>
      <c r="ILW8" s="1553"/>
      <c r="ILX8" s="1553"/>
      <c r="ILY8" s="1553"/>
      <c r="ILZ8" s="1553"/>
      <c r="IMA8" s="1553"/>
      <c r="IMB8" s="1553"/>
      <c r="IMC8" s="1553"/>
      <c r="IMD8" s="1553"/>
      <c r="IME8" s="1553"/>
      <c r="IMF8" s="1553"/>
      <c r="IMG8" s="1553"/>
      <c r="IMH8" s="1553"/>
      <c r="IMI8" s="1553"/>
      <c r="IMJ8" s="1553"/>
      <c r="IMK8" s="1553"/>
      <c r="IML8" s="1553"/>
      <c r="IMM8" s="1553"/>
      <c r="IMN8" s="1553"/>
      <c r="IMO8" s="1553"/>
      <c r="IMP8" s="1553"/>
      <c r="IMQ8" s="1553"/>
      <c r="IMR8" s="1553"/>
      <c r="IMS8" s="1553"/>
      <c r="IMT8" s="1553"/>
      <c r="IMU8" s="1553"/>
      <c r="IMV8" s="1553"/>
      <c r="IMW8" s="1553"/>
      <c r="IMX8" s="1553"/>
      <c r="IMY8" s="1553"/>
      <c r="IMZ8" s="1553"/>
      <c r="INA8" s="1553"/>
      <c r="INB8" s="1553"/>
      <c r="INC8" s="1553"/>
      <c r="IND8" s="1553"/>
      <c r="INE8" s="1553"/>
      <c r="INF8" s="1553"/>
      <c r="ING8" s="1553"/>
      <c r="INH8" s="1553"/>
      <c r="INI8" s="1553"/>
      <c r="INJ8" s="1553"/>
      <c r="INK8" s="1553"/>
      <c r="INL8" s="1553"/>
      <c r="INM8" s="1553"/>
      <c r="INN8" s="1553"/>
      <c r="INO8" s="1553"/>
      <c r="INP8" s="1553"/>
      <c r="INQ8" s="1553"/>
      <c r="INR8" s="1553"/>
      <c r="INS8" s="1553"/>
      <c r="INT8" s="1553"/>
      <c r="INU8" s="1553"/>
      <c r="INV8" s="1553"/>
      <c r="INW8" s="1553"/>
      <c r="INX8" s="1553"/>
      <c r="INY8" s="1553"/>
      <c r="INZ8" s="1553"/>
      <c r="IOA8" s="1553"/>
      <c r="IOB8" s="1553"/>
      <c r="IOC8" s="1553"/>
      <c r="IOD8" s="1553"/>
      <c r="IOE8" s="1553"/>
      <c r="IOF8" s="1553"/>
      <c r="IOG8" s="1553"/>
      <c r="IOH8" s="1553"/>
      <c r="IOI8" s="1553"/>
      <c r="IOJ8" s="1553"/>
      <c r="IOK8" s="1553"/>
      <c r="IOL8" s="1553"/>
      <c r="IOM8" s="1553"/>
      <c r="ION8" s="1553"/>
      <c r="IOO8" s="1553"/>
      <c r="IOP8" s="1553"/>
      <c r="IOQ8" s="1553"/>
      <c r="IOR8" s="1553"/>
      <c r="IOS8" s="1553"/>
      <c r="IOT8" s="1553"/>
      <c r="IOU8" s="1553"/>
      <c r="IOV8" s="1553"/>
      <c r="IOW8" s="1553"/>
      <c r="IOX8" s="1553"/>
      <c r="IOY8" s="1553"/>
      <c r="IOZ8" s="1553"/>
      <c r="IPA8" s="1553"/>
      <c r="IPB8" s="1553"/>
      <c r="IPC8" s="1553"/>
      <c r="IPD8" s="1553"/>
      <c r="IPE8" s="1553"/>
      <c r="IPF8" s="1553"/>
      <c r="IPG8" s="1553"/>
      <c r="IPH8" s="1553"/>
      <c r="IPI8" s="1553"/>
      <c r="IPJ8" s="1553"/>
      <c r="IPK8" s="1553"/>
      <c r="IPL8" s="1553"/>
      <c r="IPM8" s="1553"/>
      <c r="IPN8" s="1553"/>
      <c r="IPO8" s="1553"/>
      <c r="IPP8" s="1553"/>
      <c r="IPQ8" s="1553"/>
      <c r="IPR8" s="1553"/>
      <c r="IPS8" s="1553"/>
      <c r="IPT8" s="1553"/>
      <c r="IPU8" s="1553"/>
      <c r="IPV8" s="1553"/>
      <c r="IPW8" s="1553"/>
      <c r="IPX8" s="1553"/>
      <c r="IPY8" s="1553"/>
      <c r="IPZ8" s="1553"/>
      <c r="IQA8" s="1553"/>
      <c r="IQB8" s="1553"/>
      <c r="IQC8" s="1553"/>
      <c r="IQD8" s="1553"/>
      <c r="IQE8" s="1553"/>
      <c r="IQF8" s="1553"/>
      <c r="IQG8" s="1553"/>
      <c r="IQH8" s="1553"/>
      <c r="IQI8" s="1553"/>
      <c r="IQJ8" s="1553"/>
      <c r="IQK8" s="1553"/>
      <c r="IQL8" s="1553"/>
      <c r="IQM8" s="1553"/>
      <c r="IQN8" s="1553"/>
      <c r="IQO8" s="1553"/>
      <c r="IQP8" s="1553"/>
      <c r="IQQ8" s="1553"/>
      <c r="IQR8" s="1553"/>
      <c r="IQS8" s="1553"/>
      <c r="IQT8" s="1553"/>
      <c r="IQU8" s="1553"/>
      <c r="IQV8" s="1553"/>
      <c r="IQW8" s="1553"/>
      <c r="IQX8" s="1553"/>
      <c r="IQY8" s="1553"/>
      <c r="IQZ8" s="1553"/>
      <c r="IRA8" s="1553"/>
      <c r="IRB8" s="1553"/>
      <c r="IRC8" s="1553"/>
      <c r="IRD8" s="1553"/>
      <c r="IRE8" s="1553"/>
      <c r="IRF8" s="1553"/>
      <c r="IRG8" s="1553"/>
      <c r="IRH8" s="1553"/>
      <c r="IRI8" s="1553"/>
      <c r="IRJ8" s="1553"/>
      <c r="IRK8" s="1553"/>
      <c r="IRL8" s="1553"/>
      <c r="IRM8" s="1553"/>
      <c r="IRN8" s="1553"/>
      <c r="IRO8" s="1553"/>
      <c r="IRP8" s="1553"/>
      <c r="IRQ8" s="1553"/>
      <c r="IRR8" s="1553"/>
      <c r="IRS8" s="1553"/>
      <c r="IRT8" s="1553"/>
      <c r="IRU8" s="1553"/>
      <c r="IRV8" s="1553"/>
      <c r="IRW8" s="1553"/>
      <c r="IRX8" s="1553"/>
      <c r="IRY8" s="1553"/>
      <c r="IRZ8" s="1553"/>
      <c r="ISA8" s="1553"/>
      <c r="ISB8" s="1553"/>
      <c r="ISC8" s="1553"/>
      <c r="ISD8" s="1553"/>
      <c r="ISE8" s="1553"/>
      <c r="ISF8" s="1553"/>
      <c r="ISG8" s="1553"/>
      <c r="ISH8" s="1553"/>
      <c r="ISI8" s="1553"/>
      <c r="ISJ8" s="1553"/>
      <c r="ISK8" s="1553"/>
      <c r="ISL8" s="1553"/>
      <c r="ISM8" s="1553"/>
      <c r="ISN8" s="1553"/>
      <c r="ISO8" s="1553"/>
      <c r="ISP8" s="1553"/>
      <c r="ISQ8" s="1553"/>
      <c r="ISR8" s="1553"/>
      <c r="ISS8" s="1553"/>
      <c r="IST8" s="1553"/>
      <c r="ISU8" s="1553"/>
      <c r="ISV8" s="1553"/>
      <c r="ISW8" s="1553"/>
      <c r="ISX8" s="1553"/>
      <c r="ISY8" s="1553"/>
      <c r="ISZ8" s="1553"/>
      <c r="ITA8" s="1553"/>
      <c r="ITB8" s="1553"/>
      <c r="ITC8" s="1553"/>
      <c r="ITD8" s="1553"/>
      <c r="ITE8" s="1553"/>
      <c r="ITF8" s="1553"/>
      <c r="ITG8" s="1553"/>
      <c r="ITH8" s="1553"/>
      <c r="ITI8" s="1553"/>
      <c r="ITJ8" s="1553"/>
      <c r="ITK8" s="1553"/>
      <c r="ITL8" s="1553"/>
      <c r="ITM8" s="1553"/>
      <c r="ITN8" s="1553"/>
      <c r="ITO8" s="1553"/>
      <c r="ITP8" s="1553"/>
      <c r="ITQ8" s="1553"/>
      <c r="ITR8" s="1553"/>
      <c r="ITS8" s="1553"/>
      <c r="ITT8" s="1553"/>
      <c r="ITU8" s="1553"/>
      <c r="ITV8" s="1553"/>
      <c r="ITW8" s="1553"/>
      <c r="ITX8" s="1553"/>
      <c r="ITY8" s="1553"/>
      <c r="ITZ8" s="1553"/>
      <c r="IUA8" s="1553"/>
      <c r="IUB8" s="1553"/>
      <c r="IUC8" s="1553"/>
      <c r="IUD8" s="1553"/>
      <c r="IUE8" s="1553"/>
      <c r="IUF8" s="1553"/>
      <c r="IUG8" s="1553"/>
      <c r="IUH8" s="1553"/>
      <c r="IUI8" s="1553"/>
      <c r="IUJ8" s="1553"/>
      <c r="IUK8" s="1553"/>
      <c r="IUL8" s="1553"/>
      <c r="IUM8" s="1553"/>
      <c r="IUN8" s="1553"/>
      <c r="IUO8" s="1553"/>
      <c r="IUP8" s="1553"/>
      <c r="IUQ8" s="1553"/>
      <c r="IUR8" s="1553"/>
      <c r="IUS8" s="1553"/>
      <c r="IUT8" s="1553"/>
      <c r="IUU8" s="1553"/>
      <c r="IUV8" s="1553"/>
      <c r="IUW8" s="1553"/>
      <c r="IUX8" s="1553"/>
      <c r="IUY8" s="1553"/>
      <c r="IUZ8" s="1553"/>
      <c r="IVA8" s="1553"/>
      <c r="IVB8" s="1553"/>
      <c r="IVC8" s="1553"/>
      <c r="IVD8" s="1553"/>
      <c r="IVE8" s="1553"/>
      <c r="IVF8" s="1553"/>
      <c r="IVG8" s="1553"/>
      <c r="IVH8" s="1553"/>
      <c r="IVI8" s="1553"/>
      <c r="IVJ8" s="1553"/>
      <c r="IVK8" s="1553"/>
      <c r="IVL8" s="1553"/>
      <c r="IVM8" s="1553"/>
      <c r="IVN8" s="1553"/>
      <c r="IVO8" s="1553"/>
      <c r="IVP8" s="1553"/>
      <c r="IVQ8" s="1553"/>
      <c r="IVR8" s="1553"/>
      <c r="IVS8" s="1553"/>
      <c r="IVT8" s="1553"/>
      <c r="IVU8" s="1553"/>
      <c r="IVV8" s="1553"/>
      <c r="IVW8" s="1553"/>
      <c r="IVX8" s="1553"/>
      <c r="IVY8" s="1553"/>
      <c r="IVZ8" s="1553"/>
      <c r="IWA8" s="1553"/>
      <c r="IWB8" s="1553"/>
      <c r="IWC8" s="1553"/>
      <c r="IWD8" s="1553"/>
      <c r="IWE8" s="1553"/>
      <c r="IWF8" s="1553"/>
      <c r="IWG8" s="1553"/>
      <c r="IWH8" s="1553"/>
      <c r="IWI8" s="1553"/>
      <c r="IWJ8" s="1553"/>
      <c r="IWK8" s="1553"/>
      <c r="IWL8" s="1553"/>
      <c r="IWM8" s="1553"/>
      <c r="IWN8" s="1553"/>
      <c r="IWO8" s="1553"/>
      <c r="IWP8" s="1553"/>
      <c r="IWQ8" s="1553"/>
      <c r="IWR8" s="1553"/>
      <c r="IWS8" s="1553"/>
      <c r="IWT8" s="1553"/>
      <c r="IWU8" s="1553"/>
      <c r="IWV8" s="1553"/>
      <c r="IWW8" s="1553"/>
      <c r="IWX8" s="1553"/>
      <c r="IWY8" s="1553"/>
      <c r="IWZ8" s="1553"/>
      <c r="IXA8" s="1553"/>
      <c r="IXB8" s="1553"/>
      <c r="IXC8" s="1553"/>
      <c r="IXD8" s="1553"/>
      <c r="IXE8" s="1553"/>
      <c r="IXF8" s="1553"/>
      <c r="IXG8" s="1553"/>
      <c r="IXH8" s="1553"/>
      <c r="IXI8" s="1553"/>
      <c r="IXJ8" s="1553"/>
      <c r="IXK8" s="1553"/>
      <c r="IXL8" s="1553"/>
      <c r="IXM8" s="1553"/>
      <c r="IXN8" s="1553"/>
      <c r="IXO8" s="1553"/>
      <c r="IXP8" s="1553"/>
      <c r="IXQ8" s="1553"/>
      <c r="IXR8" s="1553"/>
      <c r="IXS8" s="1553"/>
      <c r="IXT8" s="1553"/>
      <c r="IXU8" s="1553"/>
      <c r="IXV8" s="1553"/>
      <c r="IXW8" s="1553"/>
      <c r="IXX8" s="1553"/>
      <c r="IXY8" s="1553"/>
      <c r="IXZ8" s="1553"/>
      <c r="IYA8" s="1553"/>
      <c r="IYB8" s="1553"/>
      <c r="IYC8" s="1553"/>
      <c r="IYD8" s="1553"/>
      <c r="IYE8" s="1553"/>
      <c r="IYF8" s="1553"/>
      <c r="IYG8" s="1553"/>
      <c r="IYH8" s="1553"/>
      <c r="IYI8" s="1553"/>
      <c r="IYJ8" s="1553"/>
      <c r="IYK8" s="1553"/>
      <c r="IYL8" s="1553"/>
      <c r="IYM8" s="1553"/>
      <c r="IYN8" s="1553"/>
      <c r="IYO8" s="1553"/>
      <c r="IYP8" s="1553"/>
      <c r="IYQ8" s="1553"/>
      <c r="IYR8" s="1553"/>
      <c r="IYS8" s="1553"/>
      <c r="IYT8" s="1553"/>
      <c r="IYU8" s="1553"/>
      <c r="IYV8" s="1553"/>
      <c r="IYW8" s="1553"/>
      <c r="IYX8" s="1553"/>
      <c r="IYY8" s="1553"/>
      <c r="IYZ8" s="1553"/>
      <c r="IZA8" s="1553"/>
      <c r="IZB8" s="1553"/>
      <c r="IZC8" s="1553"/>
      <c r="IZD8" s="1553"/>
      <c r="IZE8" s="1553"/>
      <c r="IZF8" s="1553"/>
      <c r="IZG8" s="1553"/>
      <c r="IZH8" s="1553"/>
      <c r="IZI8" s="1553"/>
      <c r="IZJ8" s="1553"/>
      <c r="IZK8" s="1553"/>
      <c r="IZL8" s="1553"/>
      <c r="IZM8" s="1553"/>
      <c r="IZN8" s="1553"/>
      <c r="IZO8" s="1553"/>
      <c r="IZP8" s="1553"/>
      <c r="IZQ8" s="1553"/>
      <c r="IZR8" s="1553"/>
      <c r="IZS8" s="1553"/>
      <c r="IZT8" s="1553"/>
      <c r="IZU8" s="1553"/>
      <c r="IZV8" s="1553"/>
      <c r="IZW8" s="1553"/>
      <c r="IZX8" s="1553"/>
      <c r="IZY8" s="1553"/>
      <c r="IZZ8" s="1553"/>
      <c r="JAA8" s="1553"/>
      <c r="JAB8" s="1553"/>
      <c r="JAC8" s="1553"/>
      <c r="JAD8" s="1553"/>
      <c r="JAE8" s="1553"/>
      <c r="JAF8" s="1553"/>
      <c r="JAG8" s="1553"/>
      <c r="JAH8" s="1553"/>
      <c r="JAI8" s="1553"/>
      <c r="JAJ8" s="1553"/>
      <c r="JAK8" s="1553"/>
      <c r="JAL8" s="1553"/>
      <c r="JAM8" s="1553"/>
      <c r="JAN8" s="1553"/>
      <c r="JAO8" s="1553"/>
      <c r="JAP8" s="1553"/>
      <c r="JAQ8" s="1553"/>
      <c r="JAR8" s="1553"/>
      <c r="JAS8" s="1553"/>
      <c r="JAT8" s="1553"/>
      <c r="JAU8" s="1553"/>
      <c r="JAV8" s="1553"/>
      <c r="JAW8" s="1553"/>
      <c r="JAX8" s="1553"/>
      <c r="JAY8" s="1553"/>
      <c r="JAZ8" s="1553"/>
      <c r="JBA8" s="1553"/>
      <c r="JBB8" s="1553"/>
      <c r="JBC8" s="1553"/>
      <c r="JBD8" s="1553"/>
      <c r="JBE8" s="1553"/>
      <c r="JBF8" s="1553"/>
      <c r="JBG8" s="1553"/>
      <c r="JBH8" s="1553"/>
      <c r="JBI8" s="1553"/>
      <c r="JBJ8" s="1553"/>
      <c r="JBK8" s="1553"/>
      <c r="JBL8" s="1553"/>
      <c r="JBM8" s="1553"/>
      <c r="JBN8" s="1553"/>
      <c r="JBO8" s="1553"/>
      <c r="JBP8" s="1553"/>
      <c r="JBQ8" s="1553"/>
      <c r="JBR8" s="1553"/>
      <c r="JBS8" s="1553"/>
      <c r="JBT8" s="1553"/>
      <c r="JBU8" s="1553"/>
      <c r="JBV8" s="1553"/>
      <c r="JBW8" s="1553"/>
      <c r="JBX8" s="1553"/>
      <c r="JBY8" s="1553"/>
      <c r="JBZ8" s="1553"/>
      <c r="JCA8" s="1553"/>
      <c r="JCB8" s="1553"/>
      <c r="JCC8" s="1553"/>
      <c r="JCD8" s="1553"/>
      <c r="JCE8" s="1553"/>
      <c r="JCF8" s="1553"/>
      <c r="JCG8" s="1553"/>
      <c r="JCH8" s="1553"/>
      <c r="JCI8" s="1553"/>
      <c r="JCJ8" s="1553"/>
      <c r="JCK8" s="1553"/>
      <c r="JCL8" s="1553"/>
      <c r="JCM8" s="1553"/>
      <c r="JCN8" s="1553"/>
      <c r="JCO8" s="1553"/>
      <c r="JCP8" s="1553"/>
      <c r="JCQ8" s="1553"/>
      <c r="JCR8" s="1553"/>
      <c r="JCS8" s="1553"/>
      <c r="JCT8" s="1553"/>
      <c r="JCU8" s="1553"/>
      <c r="JCV8" s="1553"/>
      <c r="JCW8" s="1553"/>
      <c r="JCX8" s="1553"/>
      <c r="JCY8" s="1553"/>
      <c r="JCZ8" s="1553"/>
      <c r="JDA8" s="1553"/>
      <c r="JDB8" s="1553"/>
      <c r="JDC8" s="1553"/>
      <c r="JDD8" s="1553"/>
      <c r="JDE8" s="1553"/>
      <c r="JDF8" s="1553"/>
      <c r="JDG8" s="1553"/>
      <c r="JDH8" s="1553"/>
      <c r="JDI8" s="1553"/>
      <c r="JDJ8" s="1553"/>
      <c r="JDK8" s="1553"/>
      <c r="JDL8" s="1553"/>
      <c r="JDM8" s="1553"/>
      <c r="JDN8" s="1553"/>
      <c r="JDO8" s="1553"/>
      <c r="JDP8" s="1553"/>
      <c r="JDQ8" s="1553"/>
      <c r="JDR8" s="1553"/>
      <c r="JDS8" s="1553"/>
      <c r="JDT8" s="1553"/>
      <c r="JDU8" s="1553"/>
      <c r="JDV8" s="1553"/>
      <c r="JDW8" s="1553"/>
      <c r="JDX8" s="1553"/>
      <c r="JDY8" s="1553"/>
      <c r="JDZ8" s="1553"/>
      <c r="JEA8" s="1553"/>
      <c r="JEB8" s="1553"/>
      <c r="JEC8" s="1553"/>
      <c r="JED8" s="1553"/>
      <c r="JEE8" s="1553"/>
      <c r="JEF8" s="1553"/>
      <c r="JEG8" s="1553"/>
      <c r="JEH8" s="1553"/>
      <c r="JEI8" s="1553"/>
      <c r="JEJ8" s="1553"/>
      <c r="JEK8" s="1553"/>
      <c r="JEL8" s="1553"/>
      <c r="JEM8" s="1553"/>
      <c r="JEN8" s="1553"/>
      <c r="JEO8" s="1553"/>
      <c r="JEP8" s="1553"/>
      <c r="JEQ8" s="1553"/>
      <c r="JER8" s="1553"/>
      <c r="JES8" s="1553"/>
      <c r="JET8" s="1553"/>
      <c r="JEU8" s="1553"/>
      <c r="JEV8" s="1553"/>
      <c r="JEW8" s="1553"/>
      <c r="JEX8" s="1553"/>
      <c r="JEY8" s="1553"/>
      <c r="JEZ8" s="1553"/>
      <c r="JFA8" s="1553"/>
      <c r="JFB8" s="1553"/>
      <c r="JFC8" s="1553"/>
      <c r="JFD8" s="1553"/>
      <c r="JFE8" s="1553"/>
      <c r="JFF8" s="1553"/>
      <c r="JFG8" s="1553"/>
      <c r="JFH8" s="1553"/>
      <c r="JFI8" s="1553"/>
      <c r="JFJ8" s="1553"/>
      <c r="JFK8" s="1553"/>
      <c r="JFL8" s="1553"/>
      <c r="JFM8" s="1553"/>
      <c r="JFN8" s="1553"/>
      <c r="JFO8" s="1553"/>
      <c r="JFP8" s="1553"/>
      <c r="JFQ8" s="1553"/>
      <c r="JFR8" s="1553"/>
      <c r="JFS8" s="1553"/>
      <c r="JFT8" s="1553"/>
      <c r="JFU8" s="1553"/>
      <c r="JFV8" s="1553"/>
      <c r="JFW8" s="1553"/>
      <c r="JFX8" s="1553"/>
      <c r="JFY8" s="1553"/>
      <c r="JFZ8" s="1553"/>
      <c r="JGA8" s="1553"/>
      <c r="JGB8" s="1553"/>
      <c r="JGC8" s="1553"/>
      <c r="JGD8" s="1553"/>
      <c r="JGE8" s="1553"/>
      <c r="JGF8" s="1553"/>
      <c r="JGG8" s="1553"/>
      <c r="JGH8" s="1553"/>
      <c r="JGI8" s="1553"/>
      <c r="JGJ8" s="1553"/>
      <c r="JGK8" s="1553"/>
      <c r="JGL8" s="1553"/>
      <c r="JGM8" s="1553"/>
      <c r="JGN8" s="1553"/>
      <c r="JGO8" s="1553"/>
      <c r="JGP8" s="1553"/>
      <c r="JGQ8" s="1553"/>
      <c r="JGR8" s="1553"/>
      <c r="JGS8" s="1553"/>
      <c r="JGT8" s="1553"/>
      <c r="JGU8" s="1553"/>
      <c r="JGV8" s="1553"/>
      <c r="JGW8" s="1553"/>
      <c r="JGX8" s="1553"/>
      <c r="JGY8" s="1553"/>
      <c r="JGZ8" s="1553"/>
      <c r="JHA8" s="1553"/>
      <c r="JHB8" s="1553"/>
      <c r="JHC8" s="1553"/>
      <c r="JHD8" s="1553"/>
      <c r="JHE8" s="1553"/>
      <c r="JHF8" s="1553"/>
      <c r="JHG8" s="1553"/>
      <c r="JHH8" s="1553"/>
      <c r="JHI8" s="1553"/>
      <c r="JHJ8" s="1553"/>
      <c r="JHK8" s="1553"/>
      <c r="JHL8" s="1553"/>
      <c r="JHM8" s="1553"/>
      <c r="JHN8" s="1553"/>
      <c r="JHO8" s="1553"/>
      <c r="JHP8" s="1553"/>
      <c r="JHQ8" s="1553"/>
      <c r="JHR8" s="1553"/>
      <c r="JHS8" s="1553"/>
      <c r="JHT8" s="1553"/>
      <c r="JHU8" s="1553"/>
      <c r="JHV8" s="1553"/>
      <c r="JHW8" s="1553"/>
      <c r="JHX8" s="1553"/>
      <c r="JHY8" s="1553"/>
      <c r="JHZ8" s="1553"/>
      <c r="JIA8" s="1553"/>
      <c r="JIB8" s="1553"/>
      <c r="JIC8" s="1553"/>
      <c r="JID8" s="1553"/>
      <c r="JIE8" s="1553"/>
      <c r="JIF8" s="1553"/>
      <c r="JIG8" s="1553"/>
      <c r="JIH8" s="1553"/>
      <c r="JII8" s="1553"/>
      <c r="JIJ8" s="1553"/>
      <c r="JIK8" s="1553"/>
      <c r="JIL8" s="1553"/>
      <c r="JIM8" s="1553"/>
      <c r="JIN8" s="1553"/>
      <c r="JIO8" s="1553"/>
      <c r="JIP8" s="1553"/>
      <c r="JIQ8" s="1553"/>
      <c r="JIR8" s="1553"/>
      <c r="JIS8" s="1553"/>
      <c r="JIT8" s="1553"/>
      <c r="JIU8" s="1553"/>
      <c r="JIV8" s="1553"/>
      <c r="JIW8" s="1553"/>
      <c r="JIX8" s="1553"/>
      <c r="JIY8" s="1553"/>
      <c r="JIZ8" s="1553"/>
      <c r="JJA8" s="1553"/>
      <c r="JJB8" s="1553"/>
      <c r="JJC8" s="1553"/>
      <c r="JJD8" s="1553"/>
      <c r="JJE8" s="1553"/>
      <c r="JJF8" s="1553"/>
      <c r="JJG8" s="1553"/>
      <c r="JJH8" s="1553"/>
      <c r="JJI8" s="1553"/>
      <c r="JJJ8" s="1553"/>
      <c r="JJK8" s="1553"/>
      <c r="JJL8" s="1553"/>
      <c r="JJM8" s="1553"/>
      <c r="JJN8" s="1553"/>
      <c r="JJO8" s="1553"/>
      <c r="JJP8" s="1553"/>
      <c r="JJQ8" s="1553"/>
      <c r="JJR8" s="1553"/>
      <c r="JJS8" s="1553"/>
      <c r="JJT8" s="1553"/>
      <c r="JJU8" s="1553"/>
      <c r="JJV8" s="1553"/>
      <c r="JJW8" s="1553"/>
      <c r="JJX8" s="1553"/>
      <c r="JJY8" s="1553"/>
      <c r="JJZ8" s="1553"/>
      <c r="JKA8" s="1553"/>
      <c r="JKB8" s="1553"/>
      <c r="JKC8" s="1553"/>
      <c r="JKD8" s="1553"/>
      <c r="JKE8" s="1553"/>
      <c r="JKF8" s="1553"/>
      <c r="JKG8" s="1553"/>
      <c r="JKH8" s="1553"/>
      <c r="JKI8" s="1553"/>
      <c r="JKJ8" s="1553"/>
      <c r="JKK8" s="1553"/>
      <c r="JKL8" s="1553"/>
      <c r="JKM8" s="1553"/>
      <c r="JKN8" s="1553"/>
      <c r="JKO8" s="1553"/>
      <c r="JKP8" s="1553"/>
      <c r="JKQ8" s="1553"/>
      <c r="JKR8" s="1553"/>
      <c r="JKS8" s="1553"/>
      <c r="JKT8" s="1553"/>
      <c r="JKU8" s="1553"/>
      <c r="JKV8" s="1553"/>
      <c r="JKW8" s="1553"/>
      <c r="JKX8" s="1553"/>
      <c r="JKY8" s="1553"/>
      <c r="JKZ8" s="1553"/>
      <c r="JLA8" s="1553"/>
      <c r="JLB8" s="1553"/>
      <c r="JLC8" s="1553"/>
      <c r="JLD8" s="1553"/>
      <c r="JLE8" s="1553"/>
      <c r="JLF8" s="1553"/>
      <c r="JLG8" s="1553"/>
      <c r="JLH8" s="1553"/>
      <c r="JLI8" s="1553"/>
      <c r="JLJ8" s="1553"/>
      <c r="JLK8" s="1553"/>
      <c r="JLL8" s="1553"/>
      <c r="JLM8" s="1553"/>
      <c r="JLN8" s="1553"/>
      <c r="JLO8" s="1553"/>
      <c r="JLP8" s="1553"/>
      <c r="JLQ8" s="1553"/>
      <c r="JLR8" s="1553"/>
      <c r="JLS8" s="1553"/>
      <c r="JLT8" s="1553"/>
      <c r="JLU8" s="1553"/>
      <c r="JLV8" s="1553"/>
      <c r="JLW8" s="1553"/>
      <c r="JLX8" s="1553"/>
      <c r="JLY8" s="1553"/>
      <c r="JLZ8" s="1553"/>
      <c r="JMA8" s="1553"/>
      <c r="JMB8" s="1553"/>
      <c r="JMC8" s="1553"/>
      <c r="JMD8" s="1553"/>
      <c r="JME8" s="1553"/>
      <c r="JMF8" s="1553"/>
      <c r="JMG8" s="1553"/>
      <c r="JMH8" s="1553"/>
      <c r="JMI8" s="1553"/>
      <c r="JMJ8" s="1553"/>
      <c r="JMK8" s="1553"/>
      <c r="JML8" s="1553"/>
      <c r="JMM8" s="1553"/>
      <c r="JMN8" s="1553"/>
      <c r="JMO8" s="1553"/>
      <c r="JMP8" s="1553"/>
      <c r="JMQ8" s="1553"/>
      <c r="JMR8" s="1553"/>
      <c r="JMS8" s="1553"/>
      <c r="JMT8" s="1553"/>
      <c r="JMU8" s="1553"/>
      <c r="JMV8" s="1553"/>
      <c r="JMW8" s="1553"/>
      <c r="JMX8" s="1553"/>
      <c r="JMY8" s="1553"/>
      <c r="JMZ8" s="1553"/>
      <c r="JNA8" s="1553"/>
      <c r="JNB8" s="1553"/>
      <c r="JNC8" s="1553"/>
      <c r="JND8" s="1553"/>
      <c r="JNE8" s="1553"/>
      <c r="JNF8" s="1553"/>
      <c r="JNG8" s="1553"/>
      <c r="JNH8" s="1553"/>
      <c r="JNI8" s="1553"/>
      <c r="JNJ8" s="1553"/>
      <c r="JNK8" s="1553"/>
      <c r="JNL8" s="1553"/>
      <c r="JNM8" s="1553"/>
      <c r="JNN8" s="1553"/>
      <c r="JNO8" s="1553"/>
      <c r="JNP8" s="1553"/>
      <c r="JNQ8" s="1553"/>
      <c r="JNR8" s="1553"/>
      <c r="JNS8" s="1553"/>
      <c r="JNT8" s="1553"/>
      <c r="JNU8" s="1553"/>
      <c r="JNV8" s="1553"/>
      <c r="JNW8" s="1553"/>
      <c r="JNX8" s="1553"/>
      <c r="JNY8" s="1553"/>
      <c r="JNZ8" s="1553"/>
      <c r="JOA8" s="1553"/>
      <c r="JOB8" s="1553"/>
      <c r="JOC8" s="1553"/>
      <c r="JOD8" s="1553"/>
      <c r="JOE8" s="1553"/>
      <c r="JOF8" s="1553"/>
      <c r="JOG8" s="1553"/>
      <c r="JOH8" s="1553"/>
      <c r="JOI8" s="1553"/>
      <c r="JOJ8" s="1553"/>
      <c r="JOK8" s="1553"/>
      <c r="JOL8" s="1553"/>
      <c r="JOM8" s="1553"/>
      <c r="JON8" s="1553"/>
      <c r="JOO8" s="1553"/>
      <c r="JOP8" s="1553"/>
      <c r="JOQ8" s="1553"/>
      <c r="JOR8" s="1553"/>
      <c r="JOS8" s="1553"/>
      <c r="JOT8" s="1553"/>
      <c r="JOU8" s="1553"/>
      <c r="JOV8" s="1553"/>
      <c r="JOW8" s="1553"/>
      <c r="JOX8" s="1553"/>
      <c r="JOY8" s="1553"/>
      <c r="JOZ8" s="1553"/>
      <c r="JPA8" s="1553"/>
      <c r="JPB8" s="1553"/>
      <c r="JPC8" s="1553"/>
      <c r="JPD8" s="1553"/>
      <c r="JPE8" s="1553"/>
      <c r="JPF8" s="1553"/>
      <c r="JPG8" s="1553"/>
      <c r="JPH8" s="1553"/>
      <c r="JPI8" s="1553"/>
      <c r="JPJ8" s="1553"/>
      <c r="JPK8" s="1553"/>
      <c r="JPL8" s="1553"/>
      <c r="JPM8" s="1553"/>
      <c r="JPN8" s="1553"/>
      <c r="JPO8" s="1553"/>
      <c r="JPP8" s="1553"/>
      <c r="JPQ8" s="1553"/>
      <c r="JPR8" s="1553"/>
      <c r="JPS8" s="1553"/>
      <c r="JPT8" s="1553"/>
      <c r="JPU8" s="1553"/>
      <c r="JPV8" s="1553"/>
      <c r="JPW8" s="1553"/>
      <c r="JPX8" s="1553"/>
      <c r="JPY8" s="1553"/>
      <c r="JPZ8" s="1553"/>
      <c r="JQA8" s="1553"/>
      <c r="JQB8" s="1553"/>
      <c r="JQC8" s="1553"/>
      <c r="JQD8" s="1553"/>
      <c r="JQE8" s="1553"/>
      <c r="JQF8" s="1553"/>
      <c r="JQG8" s="1553"/>
      <c r="JQH8" s="1553"/>
      <c r="JQI8" s="1553"/>
      <c r="JQJ8" s="1553"/>
      <c r="JQK8" s="1553"/>
      <c r="JQL8" s="1553"/>
      <c r="JQM8" s="1553"/>
      <c r="JQN8" s="1553"/>
      <c r="JQO8" s="1553"/>
      <c r="JQP8" s="1553"/>
      <c r="JQQ8" s="1553"/>
      <c r="JQR8" s="1553"/>
      <c r="JQS8" s="1553"/>
      <c r="JQT8" s="1553"/>
      <c r="JQU8" s="1553"/>
      <c r="JQV8" s="1553"/>
      <c r="JQW8" s="1553"/>
      <c r="JQX8" s="1553"/>
      <c r="JQY8" s="1553"/>
      <c r="JQZ8" s="1553"/>
      <c r="JRA8" s="1553"/>
      <c r="JRB8" s="1553"/>
      <c r="JRC8" s="1553"/>
      <c r="JRD8" s="1553"/>
      <c r="JRE8" s="1553"/>
      <c r="JRF8" s="1553"/>
      <c r="JRG8" s="1553"/>
      <c r="JRH8" s="1553"/>
      <c r="JRI8" s="1553"/>
      <c r="JRJ8" s="1553"/>
      <c r="JRK8" s="1553"/>
      <c r="JRL8" s="1553"/>
      <c r="JRM8" s="1553"/>
      <c r="JRN8" s="1553"/>
      <c r="JRO8" s="1553"/>
      <c r="JRP8" s="1553"/>
      <c r="JRQ8" s="1553"/>
      <c r="JRR8" s="1553"/>
      <c r="JRS8" s="1553"/>
      <c r="JRT8" s="1553"/>
      <c r="JRU8" s="1553"/>
      <c r="JRV8" s="1553"/>
      <c r="JRW8" s="1553"/>
      <c r="JRX8" s="1553"/>
      <c r="JRY8" s="1553"/>
      <c r="JRZ8" s="1553"/>
      <c r="JSA8" s="1553"/>
      <c r="JSB8" s="1553"/>
      <c r="JSC8" s="1553"/>
      <c r="JSD8" s="1553"/>
      <c r="JSE8" s="1553"/>
      <c r="JSF8" s="1553"/>
      <c r="JSG8" s="1553"/>
      <c r="JSH8" s="1553"/>
      <c r="JSI8" s="1553"/>
      <c r="JSJ8" s="1553"/>
      <c r="JSK8" s="1553"/>
      <c r="JSL8" s="1553"/>
      <c r="JSM8" s="1553"/>
      <c r="JSN8" s="1553"/>
      <c r="JSO8" s="1553"/>
      <c r="JSP8" s="1553"/>
      <c r="JSQ8" s="1553"/>
      <c r="JSR8" s="1553"/>
      <c r="JSS8" s="1553"/>
      <c r="JST8" s="1553"/>
      <c r="JSU8" s="1553"/>
      <c r="JSV8" s="1553"/>
      <c r="JSW8" s="1553"/>
      <c r="JSX8" s="1553"/>
      <c r="JSY8" s="1553"/>
      <c r="JSZ8" s="1553"/>
      <c r="JTA8" s="1553"/>
      <c r="JTB8" s="1553"/>
      <c r="JTC8" s="1553"/>
      <c r="JTD8" s="1553"/>
      <c r="JTE8" s="1553"/>
      <c r="JTF8" s="1553"/>
      <c r="JTG8" s="1553"/>
      <c r="JTH8" s="1553"/>
      <c r="JTI8" s="1553"/>
      <c r="JTJ8" s="1553"/>
      <c r="JTK8" s="1553"/>
      <c r="JTL8" s="1553"/>
      <c r="JTM8" s="1553"/>
      <c r="JTN8" s="1553"/>
      <c r="JTO8" s="1553"/>
      <c r="JTP8" s="1553"/>
      <c r="JTQ8" s="1553"/>
      <c r="JTR8" s="1553"/>
      <c r="JTS8" s="1553"/>
      <c r="JTT8" s="1553"/>
      <c r="JTU8" s="1553"/>
      <c r="JTV8" s="1553"/>
      <c r="JTW8" s="1553"/>
      <c r="JTX8" s="1553"/>
      <c r="JTY8" s="1553"/>
      <c r="JTZ8" s="1553"/>
      <c r="JUA8" s="1553"/>
      <c r="JUB8" s="1553"/>
      <c r="JUC8" s="1553"/>
      <c r="JUD8" s="1553"/>
      <c r="JUE8" s="1553"/>
      <c r="JUF8" s="1553"/>
      <c r="JUG8" s="1553"/>
      <c r="JUH8" s="1553"/>
      <c r="JUI8" s="1553"/>
      <c r="JUJ8" s="1553"/>
      <c r="JUK8" s="1553"/>
      <c r="JUL8" s="1553"/>
      <c r="JUM8" s="1553"/>
      <c r="JUN8" s="1553"/>
      <c r="JUO8" s="1553"/>
      <c r="JUP8" s="1553"/>
      <c r="JUQ8" s="1553"/>
      <c r="JUR8" s="1553"/>
      <c r="JUS8" s="1553"/>
      <c r="JUT8" s="1553"/>
      <c r="JUU8" s="1553"/>
      <c r="JUV8" s="1553"/>
      <c r="JUW8" s="1553"/>
      <c r="JUX8" s="1553"/>
      <c r="JUY8" s="1553"/>
      <c r="JUZ8" s="1553"/>
      <c r="JVA8" s="1553"/>
      <c r="JVB8" s="1553"/>
      <c r="JVC8" s="1553"/>
      <c r="JVD8" s="1553"/>
      <c r="JVE8" s="1553"/>
      <c r="JVF8" s="1553"/>
      <c r="JVG8" s="1553"/>
      <c r="JVH8" s="1553"/>
      <c r="JVI8" s="1553"/>
      <c r="JVJ8" s="1553"/>
      <c r="JVK8" s="1553"/>
      <c r="JVL8" s="1553"/>
      <c r="JVM8" s="1553"/>
      <c r="JVN8" s="1553"/>
      <c r="JVO8" s="1553"/>
      <c r="JVP8" s="1553"/>
      <c r="JVQ8" s="1553"/>
      <c r="JVR8" s="1553"/>
      <c r="JVS8" s="1553"/>
      <c r="JVT8" s="1553"/>
      <c r="JVU8" s="1553"/>
      <c r="JVV8" s="1553"/>
      <c r="JVW8" s="1553"/>
      <c r="JVX8" s="1553"/>
      <c r="JVY8" s="1553"/>
      <c r="JVZ8" s="1553"/>
      <c r="JWA8" s="1553"/>
      <c r="JWB8" s="1553"/>
      <c r="JWC8" s="1553"/>
      <c r="JWD8" s="1553"/>
      <c r="JWE8" s="1553"/>
      <c r="JWF8" s="1553"/>
      <c r="JWG8" s="1553"/>
      <c r="JWH8" s="1553"/>
      <c r="JWI8" s="1553"/>
      <c r="JWJ8" s="1553"/>
      <c r="JWK8" s="1553"/>
      <c r="JWL8" s="1553"/>
      <c r="JWM8" s="1553"/>
      <c r="JWN8" s="1553"/>
      <c r="JWO8" s="1553"/>
      <c r="JWP8" s="1553"/>
      <c r="JWQ8" s="1553"/>
      <c r="JWR8" s="1553"/>
      <c r="JWS8" s="1553"/>
      <c r="JWT8" s="1553"/>
      <c r="JWU8" s="1553"/>
      <c r="JWV8" s="1553"/>
      <c r="JWW8" s="1553"/>
      <c r="JWX8" s="1553"/>
      <c r="JWY8" s="1553"/>
      <c r="JWZ8" s="1553"/>
      <c r="JXA8" s="1553"/>
      <c r="JXB8" s="1553"/>
      <c r="JXC8" s="1553"/>
      <c r="JXD8" s="1553"/>
      <c r="JXE8" s="1553"/>
      <c r="JXF8" s="1553"/>
      <c r="JXG8" s="1553"/>
      <c r="JXH8" s="1553"/>
      <c r="JXI8" s="1553"/>
      <c r="JXJ8" s="1553"/>
      <c r="JXK8" s="1553"/>
      <c r="JXL8" s="1553"/>
      <c r="JXM8" s="1553"/>
      <c r="JXN8" s="1553"/>
      <c r="JXO8" s="1553"/>
      <c r="JXP8" s="1553"/>
      <c r="JXQ8" s="1553"/>
      <c r="JXR8" s="1553"/>
      <c r="JXS8" s="1553"/>
      <c r="JXT8" s="1553"/>
      <c r="JXU8" s="1553"/>
      <c r="JXV8" s="1553"/>
      <c r="JXW8" s="1553"/>
      <c r="JXX8" s="1553"/>
      <c r="JXY8" s="1553"/>
      <c r="JXZ8" s="1553"/>
      <c r="JYA8" s="1553"/>
      <c r="JYB8" s="1553"/>
      <c r="JYC8" s="1553"/>
      <c r="JYD8" s="1553"/>
      <c r="JYE8" s="1553"/>
      <c r="JYF8" s="1553"/>
      <c r="JYG8" s="1553"/>
      <c r="JYH8" s="1553"/>
      <c r="JYI8" s="1553"/>
      <c r="JYJ8" s="1553"/>
      <c r="JYK8" s="1553"/>
      <c r="JYL8" s="1553"/>
      <c r="JYM8" s="1553"/>
      <c r="JYN8" s="1553"/>
      <c r="JYO8" s="1553"/>
      <c r="JYP8" s="1553"/>
      <c r="JYQ8" s="1553"/>
      <c r="JYR8" s="1553"/>
      <c r="JYS8" s="1553"/>
      <c r="JYT8" s="1553"/>
      <c r="JYU8" s="1553"/>
      <c r="JYV8" s="1553"/>
      <c r="JYW8" s="1553"/>
      <c r="JYX8" s="1553"/>
      <c r="JYY8" s="1553"/>
      <c r="JYZ8" s="1553"/>
      <c r="JZA8" s="1553"/>
      <c r="JZB8" s="1553"/>
      <c r="JZC8" s="1553"/>
      <c r="JZD8" s="1553"/>
      <c r="JZE8" s="1553"/>
      <c r="JZF8" s="1553"/>
      <c r="JZG8" s="1553"/>
      <c r="JZH8" s="1553"/>
      <c r="JZI8" s="1553"/>
      <c r="JZJ8" s="1553"/>
      <c r="JZK8" s="1553"/>
      <c r="JZL8" s="1553"/>
      <c r="JZM8" s="1553"/>
      <c r="JZN8" s="1553"/>
      <c r="JZO8" s="1553"/>
      <c r="JZP8" s="1553"/>
      <c r="JZQ8" s="1553"/>
      <c r="JZR8" s="1553"/>
      <c r="JZS8" s="1553"/>
      <c r="JZT8" s="1553"/>
      <c r="JZU8" s="1553"/>
      <c r="JZV8" s="1553"/>
      <c r="JZW8" s="1553"/>
      <c r="JZX8" s="1553"/>
      <c r="JZY8" s="1553"/>
      <c r="JZZ8" s="1553"/>
      <c r="KAA8" s="1553"/>
      <c r="KAB8" s="1553"/>
      <c r="KAC8" s="1553"/>
      <c r="KAD8" s="1553"/>
      <c r="KAE8" s="1553"/>
      <c r="KAF8" s="1553"/>
      <c r="KAG8" s="1553"/>
      <c r="KAH8" s="1553"/>
      <c r="KAI8" s="1553"/>
      <c r="KAJ8" s="1553"/>
      <c r="KAK8" s="1553"/>
      <c r="KAL8" s="1553"/>
      <c r="KAM8" s="1553"/>
      <c r="KAN8" s="1553"/>
      <c r="KAO8" s="1553"/>
      <c r="KAP8" s="1553"/>
      <c r="KAQ8" s="1553"/>
      <c r="KAR8" s="1553"/>
      <c r="KAS8" s="1553"/>
      <c r="KAT8" s="1553"/>
      <c r="KAU8" s="1553"/>
      <c r="KAV8" s="1553"/>
      <c r="KAW8" s="1553"/>
      <c r="KAX8" s="1553"/>
      <c r="KAY8" s="1553"/>
      <c r="KAZ8" s="1553"/>
      <c r="KBA8" s="1553"/>
      <c r="KBB8" s="1553"/>
      <c r="KBC8" s="1553"/>
      <c r="KBD8" s="1553"/>
      <c r="KBE8" s="1553"/>
      <c r="KBF8" s="1553"/>
      <c r="KBG8" s="1553"/>
      <c r="KBH8" s="1553"/>
      <c r="KBI8" s="1553"/>
      <c r="KBJ8" s="1553"/>
      <c r="KBK8" s="1553"/>
      <c r="KBL8" s="1553"/>
      <c r="KBM8" s="1553"/>
      <c r="KBN8" s="1553"/>
      <c r="KBO8" s="1553"/>
      <c r="KBP8" s="1553"/>
      <c r="KBQ8" s="1553"/>
      <c r="KBR8" s="1553"/>
      <c r="KBS8" s="1553"/>
      <c r="KBT8" s="1553"/>
      <c r="KBU8" s="1553"/>
      <c r="KBV8" s="1553"/>
      <c r="KBW8" s="1553"/>
      <c r="KBX8" s="1553"/>
      <c r="KBY8" s="1553"/>
      <c r="KBZ8" s="1553"/>
      <c r="KCA8" s="1553"/>
      <c r="KCB8" s="1553"/>
      <c r="KCC8" s="1553"/>
      <c r="KCD8" s="1553"/>
      <c r="KCE8" s="1553"/>
      <c r="KCF8" s="1553"/>
      <c r="KCG8" s="1553"/>
      <c r="KCH8" s="1553"/>
      <c r="KCI8" s="1553"/>
      <c r="KCJ8" s="1553"/>
      <c r="KCK8" s="1553"/>
      <c r="KCL8" s="1553"/>
      <c r="KCM8" s="1553"/>
      <c r="KCN8" s="1553"/>
      <c r="KCO8" s="1553"/>
      <c r="KCP8" s="1553"/>
      <c r="KCQ8" s="1553"/>
      <c r="KCR8" s="1553"/>
      <c r="KCS8" s="1553"/>
      <c r="KCT8" s="1553"/>
      <c r="KCU8" s="1553"/>
      <c r="KCV8" s="1553"/>
      <c r="KCW8" s="1553"/>
      <c r="KCX8" s="1553"/>
      <c r="KCY8" s="1553"/>
      <c r="KCZ8" s="1553"/>
      <c r="KDA8" s="1553"/>
      <c r="KDB8" s="1553"/>
      <c r="KDC8" s="1553"/>
      <c r="KDD8" s="1553"/>
      <c r="KDE8" s="1553"/>
      <c r="KDF8" s="1553"/>
      <c r="KDG8" s="1553"/>
      <c r="KDH8" s="1553"/>
      <c r="KDI8" s="1553"/>
      <c r="KDJ8" s="1553"/>
      <c r="KDK8" s="1553"/>
      <c r="KDL8" s="1553"/>
      <c r="KDM8" s="1553"/>
      <c r="KDN8" s="1553"/>
      <c r="KDO8" s="1553"/>
      <c r="KDP8" s="1553"/>
      <c r="KDQ8" s="1553"/>
      <c r="KDR8" s="1553"/>
      <c r="KDS8" s="1553"/>
      <c r="KDT8" s="1553"/>
      <c r="KDU8" s="1553"/>
      <c r="KDV8" s="1553"/>
      <c r="KDW8" s="1553"/>
      <c r="KDX8" s="1553"/>
      <c r="KDY8" s="1553"/>
      <c r="KDZ8" s="1553"/>
      <c r="KEA8" s="1553"/>
      <c r="KEB8" s="1553"/>
      <c r="KEC8" s="1553"/>
      <c r="KED8" s="1553"/>
      <c r="KEE8" s="1553"/>
      <c r="KEF8" s="1553"/>
      <c r="KEG8" s="1553"/>
      <c r="KEH8" s="1553"/>
      <c r="KEI8" s="1553"/>
      <c r="KEJ8" s="1553"/>
      <c r="KEK8" s="1553"/>
      <c r="KEL8" s="1553"/>
      <c r="KEM8" s="1553"/>
      <c r="KEN8" s="1553"/>
      <c r="KEO8" s="1553"/>
      <c r="KEP8" s="1553"/>
      <c r="KEQ8" s="1553"/>
      <c r="KER8" s="1553"/>
      <c r="KES8" s="1553"/>
      <c r="KET8" s="1553"/>
      <c r="KEU8" s="1553"/>
      <c r="KEV8" s="1553"/>
      <c r="KEW8" s="1553"/>
      <c r="KEX8" s="1553"/>
      <c r="KEY8" s="1553"/>
      <c r="KEZ8" s="1553"/>
      <c r="KFA8" s="1553"/>
      <c r="KFB8" s="1553"/>
      <c r="KFC8" s="1553"/>
      <c r="KFD8" s="1553"/>
      <c r="KFE8" s="1553"/>
      <c r="KFF8" s="1553"/>
      <c r="KFG8" s="1553"/>
      <c r="KFH8" s="1553"/>
      <c r="KFI8" s="1553"/>
      <c r="KFJ8" s="1553"/>
      <c r="KFK8" s="1553"/>
      <c r="KFL8" s="1553"/>
      <c r="KFM8" s="1553"/>
      <c r="KFN8" s="1553"/>
      <c r="KFO8" s="1553"/>
      <c r="KFP8" s="1553"/>
      <c r="KFQ8" s="1553"/>
      <c r="KFR8" s="1553"/>
      <c r="KFS8" s="1553"/>
      <c r="KFT8" s="1553"/>
      <c r="KFU8" s="1553"/>
      <c r="KFV8" s="1553"/>
      <c r="KFW8" s="1553"/>
      <c r="KFX8" s="1553"/>
      <c r="KFY8" s="1553"/>
      <c r="KFZ8" s="1553"/>
      <c r="KGA8" s="1553"/>
      <c r="KGB8" s="1553"/>
      <c r="KGC8" s="1553"/>
      <c r="KGD8" s="1553"/>
      <c r="KGE8" s="1553"/>
      <c r="KGF8" s="1553"/>
      <c r="KGG8" s="1553"/>
      <c r="KGH8" s="1553"/>
      <c r="KGI8" s="1553"/>
      <c r="KGJ8" s="1553"/>
      <c r="KGK8" s="1553"/>
      <c r="KGL8" s="1553"/>
      <c r="KGM8" s="1553"/>
      <c r="KGN8" s="1553"/>
      <c r="KGO8" s="1553"/>
      <c r="KGP8" s="1553"/>
      <c r="KGQ8" s="1553"/>
      <c r="KGR8" s="1553"/>
      <c r="KGS8" s="1553"/>
      <c r="KGT8" s="1553"/>
      <c r="KGU8" s="1553"/>
      <c r="KGV8" s="1553"/>
      <c r="KGW8" s="1553"/>
      <c r="KGX8" s="1553"/>
      <c r="KGY8" s="1553"/>
      <c r="KGZ8" s="1553"/>
      <c r="KHA8" s="1553"/>
      <c r="KHB8" s="1553"/>
      <c r="KHC8" s="1553"/>
      <c r="KHD8" s="1553"/>
      <c r="KHE8" s="1553"/>
      <c r="KHF8" s="1553"/>
      <c r="KHG8" s="1553"/>
      <c r="KHH8" s="1553"/>
      <c r="KHI8" s="1553"/>
      <c r="KHJ8" s="1553"/>
      <c r="KHK8" s="1553"/>
      <c r="KHL8" s="1553"/>
      <c r="KHM8" s="1553"/>
      <c r="KHN8" s="1553"/>
      <c r="KHO8" s="1553"/>
      <c r="KHP8" s="1553"/>
      <c r="KHQ8" s="1553"/>
      <c r="KHR8" s="1553"/>
      <c r="KHS8" s="1553"/>
      <c r="KHT8" s="1553"/>
      <c r="KHU8" s="1553"/>
      <c r="KHV8" s="1553"/>
      <c r="KHW8" s="1553"/>
      <c r="KHX8" s="1553"/>
      <c r="KHY8" s="1553"/>
      <c r="KHZ8" s="1553"/>
      <c r="KIA8" s="1553"/>
      <c r="KIB8" s="1553"/>
      <c r="KIC8" s="1553"/>
      <c r="KID8" s="1553"/>
      <c r="KIE8" s="1553"/>
      <c r="KIF8" s="1553"/>
      <c r="KIG8" s="1553"/>
      <c r="KIH8" s="1553"/>
      <c r="KII8" s="1553"/>
      <c r="KIJ8" s="1553"/>
      <c r="KIK8" s="1553"/>
      <c r="KIL8" s="1553"/>
      <c r="KIM8" s="1553"/>
      <c r="KIN8" s="1553"/>
      <c r="KIO8" s="1553"/>
      <c r="KIP8" s="1553"/>
      <c r="KIQ8" s="1553"/>
      <c r="KIR8" s="1553"/>
      <c r="KIS8" s="1553"/>
      <c r="KIT8" s="1553"/>
      <c r="KIU8" s="1553"/>
      <c r="KIV8" s="1553"/>
      <c r="KIW8" s="1553"/>
      <c r="KIX8" s="1553"/>
      <c r="KIY8" s="1553"/>
      <c r="KIZ8" s="1553"/>
      <c r="KJA8" s="1553"/>
      <c r="KJB8" s="1553"/>
      <c r="KJC8" s="1553"/>
      <c r="KJD8" s="1553"/>
      <c r="KJE8" s="1553"/>
      <c r="KJF8" s="1553"/>
      <c r="KJG8" s="1553"/>
      <c r="KJH8" s="1553"/>
      <c r="KJI8" s="1553"/>
      <c r="KJJ8" s="1553"/>
      <c r="KJK8" s="1553"/>
      <c r="KJL8" s="1553"/>
      <c r="KJM8" s="1553"/>
      <c r="KJN8" s="1553"/>
      <c r="KJO8" s="1553"/>
      <c r="KJP8" s="1553"/>
      <c r="KJQ8" s="1553"/>
      <c r="KJR8" s="1553"/>
      <c r="KJS8" s="1553"/>
      <c r="KJT8" s="1553"/>
      <c r="KJU8" s="1553"/>
      <c r="KJV8" s="1553"/>
      <c r="KJW8" s="1553"/>
      <c r="KJX8" s="1553"/>
      <c r="KJY8" s="1553"/>
      <c r="KJZ8" s="1553"/>
      <c r="KKA8" s="1553"/>
      <c r="KKB8" s="1553"/>
      <c r="KKC8" s="1553"/>
      <c r="KKD8" s="1553"/>
      <c r="KKE8" s="1553"/>
      <c r="KKF8" s="1553"/>
      <c r="KKG8" s="1553"/>
      <c r="KKH8" s="1553"/>
      <c r="KKI8" s="1553"/>
      <c r="KKJ8" s="1553"/>
      <c r="KKK8" s="1553"/>
      <c r="KKL8" s="1553"/>
      <c r="KKM8" s="1553"/>
      <c r="KKN8" s="1553"/>
      <c r="KKO8" s="1553"/>
      <c r="KKP8" s="1553"/>
      <c r="KKQ8" s="1553"/>
      <c r="KKR8" s="1553"/>
      <c r="KKS8" s="1553"/>
      <c r="KKT8" s="1553"/>
      <c r="KKU8" s="1553"/>
      <c r="KKV8" s="1553"/>
      <c r="KKW8" s="1553"/>
      <c r="KKX8" s="1553"/>
      <c r="KKY8" s="1553"/>
      <c r="KKZ8" s="1553"/>
      <c r="KLA8" s="1553"/>
      <c r="KLB8" s="1553"/>
      <c r="KLC8" s="1553"/>
      <c r="KLD8" s="1553"/>
      <c r="KLE8" s="1553"/>
      <c r="KLF8" s="1553"/>
      <c r="KLG8" s="1553"/>
      <c r="KLH8" s="1553"/>
      <c r="KLI8" s="1553"/>
      <c r="KLJ8" s="1553"/>
      <c r="KLK8" s="1553"/>
      <c r="KLL8" s="1553"/>
      <c r="KLM8" s="1553"/>
      <c r="KLN8" s="1553"/>
      <c r="KLO8" s="1553"/>
      <c r="KLP8" s="1553"/>
      <c r="KLQ8" s="1553"/>
      <c r="KLR8" s="1553"/>
      <c r="KLS8" s="1553"/>
      <c r="KLT8" s="1553"/>
      <c r="KLU8" s="1553"/>
      <c r="KLV8" s="1553"/>
      <c r="KLW8" s="1553"/>
      <c r="KLX8" s="1553"/>
      <c r="KLY8" s="1553"/>
      <c r="KLZ8" s="1553"/>
      <c r="KMA8" s="1553"/>
      <c r="KMB8" s="1553"/>
      <c r="KMC8" s="1553"/>
      <c r="KMD8" s="1553"/>
      <c r="KME8" s="1553"/>
      <c r="KMF8" s="1553"/>
      <c r="KMG8" s="1553"/>
      <c r="KMH8" s="1553"/>
      <c r="KMI8" s="1553"/>
      <c r="KMJ8" s="1553"/>
      <c r="KMK8" s="1553"/>
      <c r="KML8" s="1553"/>
      <c r="KMM8" s="1553"/>
      <c r="KMN8" s="1553"/>
      <c r="KMO8" s="1553"/>
      <c r="KMP8" s="1553"/>
      <c r="KMQ8" s="1553"/>
      <c r="KMR8" s="1553"/>
      <c r="KMS8" s="1553"/>
      <c r="KMT8" s="1553"/>
      <c r="KMU8" s="1553"/>
      <c r="KMV8" s="1553"/>
      <c r="KMW8" s="1553"/>
      <c r="KMX8" s="1553"/>
      <c r="KMY8" s="1553"/>
      <c r="KMZ8" s="1553"/>
      <c r="KNA8" s="1553"/>
      <c r="KNB8" s="1553"/>
      <c r="KNC8" s="1553"/>
      <c r="KND8" s="1553"/>
      <c r="KNE8" s="1553"/>
      <c r="KNF8" s="1553"/>
      <c r="KNG8" s="1553"/>
      <c r="KNH8" s="1553"/>
      <c r="KNI8" s="1553"/>
      <c r="KNJ8" s="1553"/>
      <c r="KNK8" s="1553"/>
      <c r="KNL8" s="1553"/>
      <c r="KNM8" s="1553"/>
      <c r="KNN8" s="1553"/>
      <c r="KNO8" s="1553"/>
      <c r="KNP8" s="1553"/>
      <c r="KNQ8" s="1553"/>
      <c r="KNR8" s="1553"/>
      <c r="KNS8" s="1553"/>
      <c r="KNT8" s="1553"/>
      <c r="KNU8" s="1553"/>
      <c r="KNV8" s="1553"/>
      <c r="KNW8" s="1553"/>
      <c r="KNX8" s="1553"/>
      <c r="KNY8" s="1553"/>
      <c r="KNZ8" s="1553"/>
      <c r="KOA8" s="1553"/>
      <c r="KOB8" s="1553"/>
      <c r="KOC8" s="1553"/>
      <c r="KOD8" s="1553"/>
      <c r="KOE8" s="1553"/>
      <c r="KOF8" s="1553"/>
      <c r="KOG8" s="1553"/>
      <c r="KOH8" s="1553"/>
      <c r="KOI8" s="1553"/>
      <c r="KOJ8" s="1553"/>
      <c r="KOK8" s="1553"/>
      <c r="KOL8" s="1553"/>
      <c r="KOM8" s="1553"/>
      <c r="KON8" s="1553"/>
      <c r="KOO8" s="1553"/>
      <c r="KOP8" s="1553"/>
      <c r="KOQ8" s="1553"/>
      <c r="KOR8" s="1553"/>
      <c r="KOS8" s="1553"/>
      <c r="KOT8" s="1553"/>
      <c r="KOU8" s="1553"/>
      <c r="KOV8" s="1553"/>
      <c r="KOW8" s="1553"/>
      <c r="KOX8" s="1553"/>
      <c r="KOY8" s="1553"/>
      <c r="KOZ8" s="1553"/>
      <c r="KPA8" s="1553"/>
      <c r="KPB8" s="1553"/>
      <c r="KPC8" s="1553"/>
      <c r="KPD8" s="1553"/>
      <c r="KPE8" s="1553"/>
      <c r="KPF8" s="1553"/>
      <c r="KPG8" s="1553"/>
      <c r="KPH8" s="1553"/>
      <c r="KPI8" s="1553"/>
      <c r="KPJ8" s="1553"/>
      <c r="KPK8" s="1553"/>
      <c r="KPL8" s="1553"/>
      <c r="KPM8" s="1553"/>
      <c r="KPN8" s="1553"/>
      <c r="KPO8" s="1553"/>
      <c r="KPP8" s="1553"/>
      <c r="KPQ8" s="1553"/>
      <c r="KPR8" s="1553"/>
      <c r="KPS8" s="1553"/>
      <c r="KPT8" s="1553"/>
      <c r="KPU8" s="1553"/>
      <c r="KPV8" s="1553"/>
      <c r="KPW8" s="1553"/>
      <c r="KPX8" s="1553"/>
      <c r="KPY8" s="1553"/>
      <c r="KPZ8" s="1553"/>
      <c r="KQA8" s="1553"/>
      <c r="KQB8" s="1553"/>
      <c r="KQC8" s="1553"/>
      <c r="KQD8" s="1553"/>
      <c r="KQE8" s="1553"/>
      <c r="KQF8" s="1553"/>
      <c r="KQG8" s="1553"/>
      <c r="KQH8" s="1553"/>
      <c r="KQI8" s="1553"/>
      <c r="KQJ8" s="1553"/>
      <c r="KQK8" s="1553"/>
      <c r="KQL8" s="1553"/>
      <c r="KQM8" s="1553"/>
      <c r="KQN8" s="1553"/>
      <c r="KQO8" s="1553"/>
      <c r="KQP8" s="1553"/>
      <c r="KQQ8" s="1553"/>
      <c r="KQR8" s="1553"/>
      <c r="KQS8" s="1553"/>
      <c r="KQT8" s="1553"/>
      <c r="KQU8" s="1553"/>
      <c r="KQV8" s="1553"/>
      <c r="KQW8" s="1553"/>
      <c r="KQX8" s="1553"/>
      <c r="KQY8" s="1553"/>
      <c r="KQZ8" s="1553"/>
      <c r="KRA8" s="1553"/>
      <c r="KRB8" s="1553"/>
      <c r="KRC8" s="1553"/>
      <c r="KRD8" s="1553"/>
      <c r="KRE8" s="1553"/>
      <c r="KRF8" s="1553"/>
      <c r="KRG8" s="1553"/>
      <c r="KRH8" s="1553"/>
      <c r="KRI8" s="1553"/>
      <c r="KRJ8" s="1553"/>
      <c r="KRK8" s="1553"/>
      <c r="KRL8" s="1553"/>
      <c r="KRM8" s="1553"/>
      <c r="KRN8" s="1553"/>
      <c r="KRO8" s="1553"/>
      <c r="KRP8" s="1553"/>
      <c r="KRQ8" s="1553"/>
      <c r="KRR8" s="1553"/>
      <c r="KRS8" s="1553"/>
      <c r="KRT8" s="1553"/>
      <c r="KRU8" s="1553"/>
      <c r="KRV8" s="1553"/>
      <c r="KRW8" s="1553"/>
      <c r="KRX8" s="1553"/>
      <c r="KRY8" s="1553"/>
      <c r="KRZ8" s="1553"/>
      <c r="KSA8" s="1553"/>
      <c r="KSB8" s="1553"/>
      <c r="KSC8" s="1553"/>
      <c r="KSD8" s="1553"/>
      <c r="KSE8" s="1553"/>
      <c r="KSF8" s="1553"/>
      <c r="KSG8" s="1553"/>
      <c r="KSH8" s="1553"/>
      <c r="KSI8" s="1553"/>
      <c r="KSJ8" s="1553"/>
      <c r="KSK8" s="1553"/>
      <c r="KSL8" s="1553"/>
      <c r="KSM8" s="1553"/>
      <c r="KSN8" s="1553"/>
      <c r="KSO8" s="1553"/>
      <c r="KSP8" s="1553"/>
      <c r="KSQ8" s="1553"/>
      <c r="KSR8" s="1553"/>
      <c r="KSS8" s="1553"/>
      <c r="KST8" s="1553"/>
      <c r="KSU8" s="1553"/>
      <c r="KSV8" s="1553"/>
      <c r="KSW8" s="1553"/>
      <c r="KSX8" s="1553"/>
      <c r="KSY8" s="1553"/>
      <c r="KSZ8" s="1553"/>
      <c r="KTA8" s="1553"/>
      <c r="KTB8" s="1553"/>
      <c r="KTC8" s="1553"/>
      <c r="KTD8" s="1553"/>
      <c r="KTE8" s="1553"/>
      <c r="KTF8" s="1553"/>
      <c r="KTG8" s="1553"/>
      <c r="KTH8" s="1553"/>
      <c r="KTI8" s="1553"/>
      <c r="KTJ8" s="1553"/>
      <c r="KTK8" s="1553"/>
      <c r="KTL8" s="1553"/>
      <c r="KTM8" s="1553"/>
      <c r="KTN8" s="1553"/>
      <c r="KTO8" s="1553"/>
      <c r="KTP8" s="1553"/>
      <c r="KTQ8" s="1553"/>
      <c r="KTR8" s="1553"/>
      <c r="KTS8" s="1553"/>
      <c r="KTT8" s="1553"/>
      <c r="KTU8" s="1553"/>
      <c r="KTV8" s="1553"/>
      <c r="KTW8" s="1553"/>
      <c r="KTX8" s="1553"/>
      <c r="KTY8" s="1553"/>
      <c r="KTZ8" s="1553"/>
      <c r="KUA8" s="1553"/>
      <c r="KUB8" s="1553"/>
      <c r="KUC8" s="1553"/>
      <c r="KUD8" s="1553"/>
      <c r="KUE8" s="1553"/>
      <c r="KUF8" s="1553"/>
      <c r="KUG8" s="1553"/>
      <c r="KUH8" s="1553"/>
      <c r="KUI8" s="1553"/>
      <c r="KUJ8" s="1553"/>
      <c r="KUK8" s="1553"/>
      <c r="KUL8" s="1553"/>
      <c r="KUM8" s="1553"/>
      <c r="KUN8" s="1553"/>
      <c r="KUO8" s="1553"/>
      <c r="KUP8" s="1553"/>
      <c r="KUQ8" s="1553"/>
      <c r="KUR8" s="1553"/>
      <c r="KUS8" s="1553"/>
      <c r="KUT8" s="1553"/>
      <c r="KUU8" s="1553"/>
      <c r="KUV8" s="1553"/>
      <c r="KUW8" s="1553"/>
      <c r="KUX8" s="1553"/>
      <c r="KUY8" s="1553"/>
      <c r="KUZ8" s="1553"/>
      <c r="KVA8" s="1553"/>
      <c r="KVB8" s="1553"/>
      <c r="KVC8" s="1553"/>
      <c r="KVD8" s="1553"/>
      <c r="KVE8" s="1553"/>
      <c r="KVF8" s="1553"/>
      <c r="KVG8" s="1553"/>
      <c r="KVH8" s="1553"/>
      <c r="KVI8" s="1553"/>
      <c r="KVJ8" s="1553"/>
      <c r="KVK8" s="1553"/>
      <c r="KVL8" s="1553"/>
      <c r="KVM8" s="1553"/>
      <c r="KVN8" s="1553"/>
      <c r="KVO8" s="1553"/>
      <c r="KVP8" s="1553"/>
      <c r="KVQ8" s="1553"/>
      <c r="KVR8" s="1553"/>
      <c r="KVS8" s="1553"/>
      <c r="KVT8" s="1553"/>
      <c r="KVU8" s="1553"/>
      <c r="KVV8" s="1553"/>
      <c r="KVW8" s="1553"/>
      <c r="KVX8" s="1553"/>
      <c r="KVY8" s="1553"/>
      <c r="KVZ8" s="1553"/>
      <c r="KWA8" s="1553"/>
      <c r="KWB8" s="1553"/>
      <c r="KWC8" s="1553"/>
      <c r="KWD8" s="1553"/>
      <c r="KWE8" s="1553"/>
      <c r="KWF8" s="1553"/>
      <c r="KWG8" s="1553"/>
      <c r="KWH8" s="1553"/>
      <c r="KWI8" s="1553"/>
      <c r="KWJ8" s="1553"/>
      <c r="KWK8" s="1553"/>
      <c r="KWL8" s="1553"/>
      <c r="KWM8" s="1553"/>
      <c r="KWN8" s="1553"/>
      <c r="KWO8" s="1553"/>
      <c r="KWP8" s="1553"/>
      <c r="KWQ8" s="1553"/>
      <c r="KWR8" s="1553"/>
      <c r="KWS8" s="1553"/>
      <c r="KWT8" s="1553"/>
      <c r="KWU8" s="1553"/>
      <c r="KWV8" s="1553"/>
      <c r="KWW8" s="1553"/>
      <c r="KWX8" s="1553"/>
      <c r="KWY8" s="1553"/>
      <c r="KWZ8" s="1553"/>
      <c r="KXA8" s="1553"/>
      <c r="KXB8" s="1553"/>
      <c r="KXC8" s="1553"/>
      <c r="KXD8" s="1553"/>
      <c r="KXE8" s="1553"/>
      <c r="KXF8" s="1553"/>
      <c r="KXG8" s="1553"/>
      <c r="KXH8" s="1553"/>
      <c r="KXI8" s="1553"/>
      <c r="KXJ8" s="1553"/>
      <c r="KXK8" s="1553"/>
      <c r="KXL8" s="1553"/>
      <c r="KXM8" s="1553"/>
      <c r="KXN8" s="1553"/>
      <c r="KXO8" s="1553"/>
      <c r="KXP8" s="1553"/>
      <c r="KXQ8" s="1553"/>
      <c r="KXR8" s="1553"/>
      <c r="KXS8" s="1553"/>
      <c r="KXT8" s="1553"/>
      <c r="KXU8" s="1553"/>
      <c r="KXV8" s="1553"/>
      <c r="KXW8" s="1553"/>
      <c r="KXX8" s="1553"/>
      <c r="KXY8" s="1553"/>
      <c r="KXZ8" s="1553"/>
      <c r="KYA8" s="1553"/>
      <c r="KYB8" s="1553"/>
      <c r="KYC8" s="1553"/>
      <c r="KYD8" s="1553"/>
      <c r="KYE8" s="1553"/>
      <c r="KYF8" s="1553"/>
      <c r="KYG8" s="1553"/>
      <c r="KYH8" s="1553"/>
      <c r="KYI8" s="1553"/>
      <c r="KYJ8" s="1553"/>
      <c r="KYK8" s="1553"/>
      <c r="KYL8" s="1553"/>
      <c r="KYM8" s="1553"/>
      <c r="KYN8" s="1553"/>
      <c r="KYO8" s="1553"/>
      <c r="KYP8" s="1553"/>
      <c r="KYQ8" s="1553"/>
      <c r="KYR8" s="1553"/>
      <c r="KYS8" s="1553"/>
      <c r="KYT8" s="1553"/>
      <c r="KYU8" s="1553"/>
      <c r="KYV8" s="1553"/>
      <c r="KYW8" s="1553"/>
      <c r="KYX8" s="1553"/>
      <c r="KYY8" s="1553"/>
      <c r="KYZ8" s="1553"/>
      <c r="KZA8" s="1553"/>
      <c r="KZB8" s="1553"/>
      <c r="KZC8" s="1553"/>
      <c r="KZD8" s="1553"/>
      <c r="KZE8" s="1553"/>
      <c r="KZF8" s="1553"/>
      <c r="KZG8" s="1553"/>
      <c r="KZH8" s="1553"/>
      <c r="KZI8" s="1553"/>
      <c r="KZJ8" s="1553"/>
      <c r="KZK8" s="1553"/>
      <c r="KZL8" s="1553"/>
      <c r="KZM8" s="1553"/>
      <c r="KZN8" s="1553"/>
      <c r="KZO8" s="1553"/>
      <c r="KZP8" s="1553"/>
      <c r="KZQ8" s="1553"/>
      <c r="KZR8" s="1553"/>
      <c r="KZS8" s="1553"/>
      <c r="KZT8" s="1553"/>
      <c r="KZU8" s="1553"/>
      <c r="KZV8" s="1553"/>
      <c r="KZW8" s="1553"/>
      <c r="KZX8" s="1553"/>
      <c r="KZY8" s="1553"/>
      <c r="KZZ8" s="1553"/>
      <c r="LAA8" s="1553"/>
      <c r="LAB8" s="1553"/>
      <c r="LAC8" s="1553"/>
      <c r="LAD8" s="1553"/>
      <c r="LAE8" s="1553"/>
      <c r="LAF8" s="1553"/>
      <c r="LAG8" s="1553"/>
      <c r="LAH8" s="1553"/>
      <c r="LAI8" s="1553"/>
      <c r="LAJ8" s="1553"/>
      <c r="LAK8" s="1553"/>
      <c r="LAL8" s="1553"/>
      <c r="LAM8" s="1553"/>
      <c r="LAN8" s="1553"/>
      <c r="LAO8" s="1553"/>
      <c r="LAP8" s="1553"/>
      <c r="LAQ8" s="1553"/>
      <c r="LAR8" s="1553"/>
      <c r="LAS8" s="1553"/>
      <c r="LAT8" s="1553"/>
      <c r="LAU8" s="1553"/>
      <c r="LAV8" s="1553"/>
      <c r="LAW8" s="1553"/>
      <c r="LAX8" s="1553"/>
      <c r="LAY8" s="1553"/>
      <c r="LAZ8" s="1553"/>
      <c r="LBA8" s="1553"/>
      <c r="LBB8" s="1553"/>
      <c r="LBC8" s="1553"/>
      <c r="LBD8" s="1553"/>
      <c r="LBE8" s="1553"/>
      <c r="LBF8" s="1553"/>
      <c r="LBG8" s="1553"/>
      <c r="LBH8" s="1553"/>
      <c r="LBI8" s="1553"/>
      <c r="LBJ8" s="1553"/>
      <c r="LBK8" s="1553"/>
      <c r="LBL8" s="1553"/>
      <c r="LBM8" s="1553"/>
      <c r="LBN8" s="1553"/>
      <c r="LBO8" s="1553"/>
      <c r="LBP8" s="1553"/>
      <c r="LBQ8" s="1553"/>
      <c r="LBR8" s="1553"/>
      <c r="LBS8" s="1553"/>
      <c r="LBT8" s="1553"/>
      <c r="LBU8" s="1553"/>
      <c r="LBV8" s="1553"/>
      <c r="LBW8" s="1553"/>
      <c r="LBX8" s="1553"/>
      <c r="LBY8" s="1553"/>
      <c r="LBZ8" s="1553"/>
      <c r="LCA8" s="1553"/>
      <c r="LCB8" s="1553"/>
      <c r="LCC8" s="1553"/>
      <c r="LCD8" s="1553"/>
      <c r="LCE8" s="1553"/>
      <c r="LCF8" s="1553"/>
      <c r="LCG8" s="1553"/>
      <c r="LCH8" s="1553"/>
      <c r="LCI8" s="1553"/>
      <c r="LCJ8" s="1553"/>
      <c r="LCK8" s="1553"/>
      <c r="LCL8" s="1553"/>
      <c r="LCM8" s="1553"/>
      <c r="LCN8" s="1553"/>
      <c r="LCO8" s="1553"/>
      <c r="LCP8" s="1553"/>
      <c r="LCQ8" s="1553"/>
      <c r="LCR8" s="1553"/>
      <c r="LCS8" s="1553"/>
      <c r="LCT8" s="1553"/>
      <c r="LCU8" s="1553"/>
      <c r="LCV8" s="1553"/>
      <c r="LCW8" s="1553"/>
      <c r="LCX8" s="1553"/>
      <c r="LCY8" s="1553"/>
      <c r="LCZ8" s="1553"/>
      <c r="LDA8" s="1553"/>
      <c r="LDB8" s="1553"/>
      <c r="LDC8" s="1553"/>
      <c r="LDD8" s="1553"/>
      <c r="LDE8" s="1553"/>
      <c r="LDF8" s="1553"/>
      <c r="LDG8" s="1553"/>
      <c r="LDH8" s="1553"/>
      <c r="LDI8" s="1553"/>
      <c r="LDJ8" s="1553"/>
      <c r="LDK8" s="1553"/>
      <c r="LDL8" s="1553"/>
      <c r="LDM8" s="1553"/>
      <c r="LDN8" s="1553"/>
      <c r="LDO8" s="1553"/>
      <c r="LDP8" s="1553"/>
      <c r="LDQ8" s="1553"/>
      <c r="LDR8" s="1553"/>
      <c r="LDS8" s="1553"/>
      <c r="LDT8" s="1553"/>
      <c r="LDU8" s="1553"/>
      <c r="LDV8" s="1553"/>
      <c r="LDW8" s="1553"/>
      <c r="LDX8" s="1553"/>
      <c r="LDY8" s="1553"/>
      <c r="LDZ8" s="1553"/>
      <c r="LEA8" s="1553"/>
      <c r="LEB8" s="1553"/>
      <c r="LEC8" s="1553"/>
      <c r="LED8" s="1553"/>
      <c r="LEE8" s="1553"/>
      <c r="LEF8" s="1553"/>
      <c r="LEG8" s="1553"/>
      <c r="LEH8" s="1553"/>
      <c r="LEI8" s="1553"/>
      <c r="LEJ8" s="1553"/>
      <c r="LEK8" s="1553"/>
      <c r="LEL8" s="1553"/>
      <c r="LEM8" s="1553"/>
      <c r="LEN8" s="1553"/>
      <c r="LEO8" s="1553"/>
      <c r="LEP8" s="1553"/>
      <c r="LEQ8" s="1553"/>
      <c r="LER8" s="1553"/>
      <c r="LES8" s="1553"/>
      <c r="LET8" s="1553"/>
      <c r="LEU8" s="1553"/>
      <c r="LEV8" s="1553"/>
      <c r="LEW8" s="1553"/>
      <c r="LEX8" s="1553"/>
      <c r="LEY8" s="1553"/>
      <c r="LEZ8" s="1553"/>
      <c r="LFA8" s="1553"/>
      <c r="LFB8" s="1553"/>
      <c r="LFC8" s="1553"/>
      <c r="LFD8" s="1553"/>
      <c r="LFE8" s="1553"/>
      <c r="LFF8" s="1553"/>
      <c r="LFG8" s="1553"/>
      <c r="LFH8" s="1553"/>
      <c r="LFI8" s="1553"/>
      <c r="LFJ8" s="1553"/>
      <c r="LFK8" s="1553"/>
      <c r="LFL8" s="1553"/>
      <c r="LFM8" s="1553"/>
      <c r="LFN8" s="1553"/>
      <c r="LFO8" s="1553"/>
      <c r="LFP8" s="1553"/>
      <c r="LFQ8" s="1553"/>
      <c r="LFR8" s="1553"/>
      <c r="LFS8" s="1553"/>
      <c r="LFT8" s="1553"/>
      <c r="LFU8" s="1553"/>
      <c r="LFV8" s="1553"/>
      <c r="LFW8" s="1553"/>
      <c r="LFX8" s="1553"/>
      <c r="LFY8" s="1553"/>
      <c r="LFZ8" s="1553"/>
      <c r="LGA8" s="1553"/>
      <c r="LGB8" s="1553"/>
      <c r="LGC8" s="1553"/>
      <c r="LGD8" s="1553"/>
      <c r="LGE8" s="1553"/>
      <c r="LGF8" s="1553"/>
      <c r="LGG8" s="1553"/>
      <c r="LGH8" s="1553"/>
      <c r="LGI8" s="1553"/>
      <c r="LGJ8" s="1553"/>
      <c r="LGK8" s="1553"/>
      <c r="LGL8" s="1553"/>
      <c r="LGM8" s="1553"/>
      <c r="LGN8" s="1553"/>
      <c r="LGO8" s="1553"/>
      <c r="LGP8" s="1553"/>
      <c r="LGQ8" s="1553"/>
      <c r="LGR8" s="1553"/>
      <c r="LGS8" s="1553"/>
      <c r="LGT8" s="1553"/>
      <c r="LGU8" s="1553"/>
      <c r="LGV8" s="1553"/>
      <c r="LGW8" s="1553"/>
      <c r="LGX8" s="1553"/>
      <c r="LGY8" s="1553"/>
      <c r="LGZ8" s="1553"/>
      <c r="LHA8" s="1553"/>
      <c r="LHB8" s="1553"/>
      <c r="LHC8" s="1553"/>
      <c r="LHD8" s="1553"/>
      <c r="LHE8" s="1553"/>
      <c r="LHF8" s="1553"/>
      <c r="LHG8" s="1553"/>
      <c r="LHH8" s="1553"/>
      <c r="LHI8" s="1553"/>
      <c r="LHJ8" s="1553"/>
      <c r="LHK8" s="1553"/>
      <c r="LHL8" s="1553"/>
      <c r="LHM8" s="1553"/>
      <c r="LHN8" s="1553"/>
      <c r="LHO8" s="1553"/>
      <c r="LHP8" s="1553"/>
      <c r="LHQ8" s="1553"/>
      <c r="LHR8" s="1553"/>
      <c r="LHS8" s="1553"/>
      <c r="LHT8" s="1553"/>
      <c r="LHU8" s="1553"/>
      <c r="LHV8" s="1553"/>
      <c r="LHW8" s="1553"/>
      <c r="LHX8" s="1553"/>
      <c r="LHY8" s="1553"/>
      <c r="LHZ8" s="1553"/>
      <c r="LIA8" s="1553"/>
      <c r="LIB8" s="1553"/>
      <c r="LIC8" s="1553"/>
      <c r="LID8" s="1553"/>
      <c r="LIE8" s="1553"/>
      <c r="LIF8" s="1553"/>
      <c r="LIG8" s="1553"/>
      <c r="LIH8" s="1553"/>
      <c r="LII8" s="1553"/>
      <c r="LIJ8" s="1553"/>
      <c r="LIK8" s="1553"/>
      <c r="LIL8" s="1553"/>
      <c r="LIM8" s="1553"/>
      <c r="LIN8" s="1553"/>
      <c r="LIO8" s="1553"/>
      <c r="LIP8" s="1553"/>
      <c r="LIQ8" s="1553"/>
      <c r="LIR8" s="1553"/>
      <c r="LIS8" s="1553"/>
      <c r="LIT8" s="1553"/>
      <c r="LIU8" s="1553"/>
      <c r="LIV8" s="1553"/>
      <c r="LIW8" s="1553"/>
      <c r="LIX8" s="1553"/>
      <c r="LIY8" s="1553"/>
      <c r="LIZ8" s="1553"/>
      <c r="LJA8" s="1553"/>
      <c r="LJB8" s="1553"/>
      <c r="LJC8" s="1553"/>
      <c r="LJD8" s="1553"/>
      <c r="LJE8" s="1553"/>
      <c r="LJF8" s="1553"/>
      <c r="LJG8" s="1553"/>
      <c r="LJH8" s="1553"/>
      <c r="LJI8" s="1553"/>
      <c r="LJJ8" s="1553"/>
      <c r="LJK8" s="1553"/>
      <c r="LJL8" s="1553"/>
      <c r="LJM8" s="1553"/>
      <c r="LJN8" s="1553"/>
      <c r="LJO8" s="1553"/>
      <c r="LJP8" s="1553"/>
      <c r="LJQ8" s="1553"/>
      <c r="LJR8" s="1553"/>
      <c r="LJS8" s="1553"/>
      <c r="LJT8" s="1553"/>
      <c r="LJU8" s="1553"/>
      <c r="LJV8" s="1553"/>
      <c r="LJW8" s="1553"/>
      <c r="LJX8" s="1553"/>
      <c r="LJY8" s="1553"/>
      <c r="LJZ8" s="1553"/>
      <c r="LKA8" s="1553"/>
      <c r="LKB8" s="1553"/>
      <c r="LKC8" s="1553"/>
      <c r="LKD8" s="1553"/>
      <c r="LKE8" s="1553"/>
      <c r="LKF8" s="1553"/>
      <c r="LKG8" s="1553"/>
      <c r="LKH8" s="1553"/>
      <c r="LKI8" s="1553"/>
      <c r="LKJ8" s="1553"/>
      <c r="LKK8" s="1553"/>
      <c r="LKL8" s="1553"/>
      <c r="LKM8" s="1553"/>
      <c r="LKN8" s="1553"/>
      <c r="LKO8" s="1553"/>
      <c r="LKP8" s="1553"/>
      <c r="LKQ8" s="1553"/>
      <c r="LKR8" s="1553"/>
      <c r="LKS8" s="1553"/>
      <c r="LKT8" s="1553"/>
      <c r="LKU8" s="1553"/>
      <c r="LKV8" s="1553"/>
      <c r="LKW8" s="1553"/>
      <c r="LKX8" s="1553"/>
      <c r="LKY8" s="1553"/>
      <c r="LKZ8" s="1553"/>
      <c r="LLA8" s="1553"/>
      <c r="LLB8" s="1553"/>
      <c r="LLC8" s="1553"/>
      <c r="LLD8" s="1553"/>
      <c r="LLE8" s="1553"/>
      <c r="LLF8" s="1553"/>
      <c r="LLG8" s="1553"/>
      <c r="LLH8" s="1553"/>
      <c r="LLI8" s="1553"/>
      <c r="LLJ8" s="1553"/>
      <c r="LLK8" s="1553"/>
      <c r="LLL8" s="1553"/>
      <c r="LLM8" s="1553"/>
      <c r="LLN8" s="1553"/>
      <c r="LLO8" s="1553"/>
      <c r="LLP8" s="1553"/>
      <c r="LLQ8" s="1553"/>
      <c r="LLR8" s="1553"/>
      <c r="LLS8" s="1553"/>
      <c r="LLT8" s="1553"/>
      <c r="LLU8" s="1553"/>
      <c r="LLV8" s="1553"/>
      <c r="LLW8" s="1553"/>
      <c r="LLX8" s="1553"/>
      <c r="LLY8" s="1553"/>
      <c r="LLZ8" s="1553"/>
      <c r="LMA8" s="1553"/>
      <c r="LMB8" s="1553"/>
      <c r="LMC8" s="1553"/>
      <c r="LMD8" s="1553"/>
      <c r="LME8" s="1553"/>
      <c r="LMF8" s="1553"/>
      <c r="LMG8" s="1553"/>
      <c r="LMH8" s="1553"/>
      <c r="LMI8" s="1553"/>
      <c r="LMJ8" s="1553"/>
      <c r="LMK8" s="1553"/>
      <c r="LML8" s="1553"/>
      <c r="LMM8" s="1553"/>
      <c r="LMN8" s="1553"/>
      <c r="LMO8" s="1553"/>
      <c r="LMP8" s="1553"/>
      <c r="LMQ8" s="1553"/>
      <c r="LMR8" s="1553"/>
      <c r="LMS8" s="1553"/>
      <c r="LMT8" s="1553"/>
      <c r="LMU8" s="1553"/>
      <c r="LMV8" s="1553"/>
      <c r="LMW8" s="1553"/>
      <c r="LMX8" s="1553"/>
      <c r="LMY8" s="1553"/>
      <c r="LMZ8" s="1553"/>
      <c r="LNA8" s="1553"/>
      <c r="LNB8" s="1553"/>
      <c r="LNC8" s="1553"/>
      <c r="LND8" s="1553"/>
      <c r="LNE8" s="1553"/>
      <c r="LNF8" s="1553"/>
      <c r="LNG8" s="1553"/>
      <c r="LNH8" s="1553"/>
      <c r="LNI8" s="1553"/>
      <c r="LNJ8" s="1553"/>
      <c r="LNK8" s="1553"/>
      <c r="LNL8" s="1553"/>
      <c r="LNM8" s="1553"/>
      <c r="LNN8" s="1553"/>
      <c r="LNO8" s="1553"/>
      <c r="LNP8" s="1553"/>
      <c r="LNQ8" s="1553"/>
      <c r="LNR8" s="1553"/>
      <c r="LNS8" s="1553"/>
      <c r="LNT8" s="1553"/>
      <c r="LNU8" s="1553"/>
      <c r="LNV8" s="1553"/>
      <c r="LNW8" s="1553"/>
      <c r="LNX8" s="1553"/>
      <c r="LNY8" s="1553"/>
      <c r="LNZ8" s="1553"/>
      <c r="LOA8" s="1553"/>
      <c r="LOB8" s="1553"/>
      <c r="LOC8" s="1553"/>
      <c r="LOD8" s="1553"/>
      <c r="LOE8" s="1553"/>
      <c r="LOF8" s="1553"/>
      <c r="LOG8" s="1553"/>
      <c r="LOH8" s="1553"/>
      <c r="LOI8" s="1553"/>
      <c r="LOJ8" s="1553"/>
      <c r="LOK8" s="1553"/>
      <c r="LOL8" s="1553"/>
      <c r="LOM8" s="1553"/>
      <c r="LON8" s="1553"/>
      <c r="LOO8" s="1553"/>
      <c r="LOP8" s="1553"/>
      <c r="LOQ8" s="1553"/>
      <c r="LOR8" s="1553"/>
      <c r="LOS8" s="1553"/>
      <c r="LOT8" s="1553"/>
      <c r="LOU8" s="1553"/>
      <c r="LOV8" s="1553"/>
      <c r="LOW8" s="1553"/>
      <c r="LOX8" s="1553"/>
      <c r="LOY8" s="1553"/>
      <c r="LOZ8" s="1553"/>
      <c r="LPA8" s="1553"/>
      <c r="LPB8" s="1553"/>
      <c r="LPC8" s="1553"/>
      <c r="LPD8" s="1553"/>
      <c r="LPE8" s="1553"/>
      <c r="LPF8" s="1553"/>
      <c r="LPG8" s="1553"/>
      <c r="LPH8" s="1553"/>
      <c r="LPI8" s="1553"/>
      <c r="LPJ8" s="1553"/>
      <c r="LPK8" s="1553"/>
      <c r="LPL8" s="1553"/>
      <c r="LPM8" s="1553"/>
      <c r="LPN8" s="1553"/>
      <c r="LPO8" s="1553"/>
      <c r="LPP8" s="1553"/>
      <c r="LPQ8" s="1553"/>
      <c r="LPR8" s="1553"/>
      <c r="LPS8" s="1553"/>
      <c r="LPT8" s="1553"/>
      <c r="LPU8" s="1553"/>
      <c r="LPV8" s="1553"/>
      <c r="LPW8" s="1553"/>
      <c r="LPX8" s="1553"/>
      <c r="LPY8" s="1553"/>
      <c r="LPZ8" s="1553"/>
      <c r="LQA8" s="1553"/>
      <c r="LQB8" s="1553"/>
      <c r="LQC8" s="1553"/>
      <c r="LQD8" s="1553"/>
      <c r="LQE8" s="1553"/>
      <c r="LQF8" s="1553"/>
      <c r="LQG8" s="1553"/>
      <c r="LQH8" s="1553"/>
      <c r="LQI8" s="1553"/>
      <c r="LQJ8" s="1553"/>
      <c r="LQK8" s="1553"/>
      <c r="LQL8" s="1553"/>
      <c r="LQM8" s="1553"/>
      <c r="LQN8" s="1553"/>
      <c r="LQO8" s="1553"/>
      <c r="LQP8" s="1553"/>
      <c r="LQQ8" s="1553"/>
      <c r="LQR8" s="1553"/>
      <c r="LQS8" s="1553"/>
      <c r="LQT8" s="1553"/>
      <c r="LQU8" s="1553"/>
      <c r="LQV8" s="1553"/>
      <c r="LQW8" s="1553"/>
      <c r="LQX8" s="1553"/>
      <c r="LQY8" s="1553"/>
      <c r="LQZ8" s="1553"/>
      <c r="LRA8" s="1553"/>
      <c r="LRB8" s="1553"/>
      <c r="LRC8" s="1553"/>
      <c r="LRD8" s="1553"/>
      <c r="LRE8" s="1553"/>
      <c r="LRF8" s="1553"/>
      <c r="LRG8" s="1553"/>
      <c r="LRH8" s="1553"/>
      <c r="LRI8" s="1553"/>
      <c r="LRJ8" s="1553"/>
      <c r="LRK8" s="1553"/>
      <c r="LRL8" s="1553"/>
      <c r="LRM8" s="1553"/>
      <c r="LRN8" s="1553"/>
      <c r="LRO8" s="1553"/>
      <c r="LRP8" s="1553"/>
      <c r="LRQ8" s="1553"/>
      <c r="LRR8" s="1553"/>
      <c r="LRS8" s="1553"/>
      <c r="LRT8" s="1553"/>
      <c r="LRU8" s="1553"/>
      <c r="LRV8" s="1553"/>
      <c r="LRW8" s="1553"/>
      <c r="LRX8" s="1553"/>
      <c r="LRY8" s="1553"/>
      <c r="LRZ8" s="1553"/>
      <c r="LSA8" s="1553"/>
      <c r="LSB8" s="1553"/>
      <c r="LSC8" s="1553"/>
      <c r="LSD8" s="1553"/>
      <c r="LSE8" s="1553"/>
      <c r="LSF8" s="1553"/>
      <c r="LSG8" s="1553"/>
      <c r="LSH8" s="1553"/>
      <c r="LSI8" s="1553"/>
      <c r="LSJ8" s="1553"/>
      <c r="LSK8" s="1553"/>
      <c r="LSL8" s="1553"/>
      <c r="LSM8" s="1553"/>
      <c r="LSN8" s="1553"/>
      <c r="LSO8" s="1553"/>
      <c r="LSP8" s="1553"/>
      <c r="LSQ8" s="1553"/>
      <c r="LSR8" s="1553"/>
      <c r="LSS8" s="1553"/>
      <c r="LST8" s="1553"/>
      <c r="LSU8" s="1553"/>
      <c r="LSV8" s="1553"/>
      <c r="LSW8" s="1553"/>
      <c r="LSX8" s="1553"/>
      <c r="LSY8" s="1553"/>
      <c r="LSZ8" s="1553"/>
      <c r="LTA8" s="1553"/>
      <c r="LTB8" s="1553"/>
      <c r="LTC8" s="1553"/>
      <c r="LTD8" s="1553"/>
      <c r="LTE8" s="1553"/>
      <c r="LTF8" s="1553"/>
      <c r="LTG8" s="1553"/>
      <c r="LTH8" s="1553"/>
      <c r="LTI8" s="1553"/>
      <c r="LTJ8" s="1553"/>
      <c r="LTK8" s="1553"/>
      <c r="LTL8" s="1553"/>
      <c r="LTM8" s="1553"/>
      <c r="LTN8" s="1553"/>
      <c r="LTO8" s="1553"/>
      <c r="LTP8" s="1553"/>
      <c r="LTQ8" s="1553"/>
      <c r="LTR8" s="1553"/>
      <c r="LTS8" s="1553"/>
      <c r="LTT8" s="1553"/>
      <c r="LTU8" s="1553"/>
      <c r="LTV8" s="1553"/>
      <c r="LTW8" s="1553"/>
      <c r="LTX8" s="1553"/>
      <c r="LTY8" s="1553"/>
      <c r="LTZ8" s="1553"/>
      <c r="LUA8" s="1553"/>
      <c r="LUB8" s="1553"/>
      <c r="LUC8" s="1553"/>
      <c r="LUD8" s="1553"/>
      <c r="LUE8" s="1553"/>
      <c r="LUF8" s="1553"/>
      <c r="LUG8" s="1553"/>
      <c r="LUH8" s="1553"/>
      <c r="LUI8" s="1553"/>
      <c r="LUJ8" s="1553"/>
      <c r="LUK8" s="1553"/>
      <c r="LUL8" s="1553"/>
      <c r="LUM8" s="1553"/>
      <c r="LUN8" s="1553"/>
      <c r="LUO8" s="1553"/>
      <c r="LUP8" s="1553"/>
      <c r="LUQ8" s="1553"/>
      <c r="LUR8" s="1553"/>
      <c r="LUS8" s="1553"/>
      <c r="LUT8" s="1553"/>
      <c r="LUU8" s="1553"/>
      <c r="LUV8" s="1553"/>
      <c r="LUW8" s="1553"/>
      <c r="LUX8" s="1553"/>
      <c r="LUY8" s="1553"/>
      <c r="LUZ8" s="1553"/>
      <c r="LVA8" s="1553"/>
      <c r="LVB8" s="1553"/>
      <c r="LVC8" s="1553"/>
      <c r="LVD8" s="1553"/>
      <c r="LVE8" s="1553"/>
      <c r="LVF8" s="1553"/>
      <c r="LVG8" s="1553"/>
      <c r="LVH8" s="1553"/>
      <c r="LVI8" s="1553"/>
      <c r="LVJ8" s="1553"/>
      <c r="LVK8" s="1553"/>
      <c r="LVL8" s="1553"/>
      <c r="LVM8" s="1553"/>
      <c r="LVN8" s="1553"/>
      <c r="LVO8" s="1553"/>
      <c r="LVP8" s="1553"/>
      <c r="LVQ8" s="1553"/>
      <c r="LVR8" s="1553"/>
      <c r="LVS8" s="1553"/>
      <c r="LVT8" s="1553"/>
      <c r="LVU8" s="1553"/>
      <c r="LVV8" s="1553"/>
      <c r="LVW8" s="1553"/>
      <c r="LVX8" s="1553"/>
      <c r="LVY8" s="1553"/>
      <c r="LVZ8" s="1553"/>
      <c r="LWA8" s="1553"/>
      <c r="LWB8" s="1553"/>
      <c r="LWC8" s="1553"/>
      <c r="LWD8" s="1553"/>
      <c r="LWE8" s="1553"/>
      <c r="LWF8" s="1553"/>
      <c r="LWG8" s="1553"/>
      <c r="LWH8" s="1553"/>
      <c r="LWI8" s="1553"/>
      <c r="LWJ8" s="1553"/>
      <c r="LWK8" s="1553"/>
      <c r="LWL8" s="1553"/>
      <c r="LWM8" s="1553"/>
      <c r="LWN8" s="1553"/>
      <c r="LWO8" s="1553"/>
      <c r="LWP8" s="1553"/>
      <c r="LWQ8" s="1553"/>
      <c r="LWR8" s="1553"/>
      <c r="LWS8" s="1553"/>
      <c r="LWT8" s="1553"/>
      <c r="LWU8" s="1553"/>
      <c r="LWV8" s="1553"/>
      <c r="LWW8" s="1553"/>
      <c r="LWX8" s="1553"/>
      <c r="LWY8" s="1553"/>
      <c r="LWZ8" s="1553"/>
      <c r="LXA8" s="1553"/>
      <c r="LXB8" s="1553"/>
      <c r="LXC8" s="1553"/>
      <c r="LXD8" s="1553"/>
      <c r="LXE8" s="1553"/>
      <c r="LXF8" s="1553"/>
      <c r="LXG8" s="1553"/>
      <c r="LXH8" s="1553"/>
      <c r="LXI8" s="1553"/>
      <c r="LXJ8" s="1553"/>
      <c r="LXK8" s="1553"/>
      <c r="LXL8" s="1553"/>
      <c r="LXM8" s="1553"/>
      <c r="LXN8" s="1553"/>
      <c r="LXO8" s="1553"/>
      <c r="LXP8" s="1553"/>
      <c r="LXQ8" s="1553"/>
      <c r="LXR8" s="1553"/>
      <c r="LXS8" s="1553"/>
      <c r="LXT8" s="1553"/>
      <c r="LXU8" s="1553"/>
      <c r="LXV8" s="1553"/>
      <c r="LXW8" s="1553"/>
      <c r="LXX8" s="1553"/>
      <c r="LXY8" s="1553"/>
      <c r="LXZ8" s="1553"/>
      <c r="LYA8" s="1553"/>
      <c r="LYB8" s="1553"/>
      <c r="LYC8" s="1553"/>
      <c r="LYD8" s="1553"/>
      <c r="LYE8" s="1553"/>
      <c r="LYF8" s="1553"/>
      <c r="LYG8" s="1553"/>
      <c r="LYH8" s="1553"/>
      <c r="LYI8" s="1553"/>
      <c r="LYJ8" s="1553"/>
      <c r="LYK8" s="1553"/>
      <c r="LYL8" s="1553"/>
      <c r="LYM8" s="1553"/>
      <c r="LYN8" s="1553"/>
      <c r="LYO8" s="1553"/>
      <c r="LYP8" s="1553"/>
      <c r="LYQ8" s="1553"/>
      <c r="LYR8" s="1553"/>
      <c r="LYS8" s="1553"/>
      <c r="LYT8" s="1553"/>
      <c r="LYU8" s="1553"/>
      <c r="LYV8" s="1553"/>
      <c r="LYW8" s="1553"/>
      <c r="LYX8" s="1553"/>
      <c r="LYY8" s="1553"/>
      <c r="LYZ8" s="1553"/>
      <c r="LZA8" s="1553"/>
      <c r="LZB8" s="1553"/>
      <c r="LZC8" s="1553"/>
      <c r="LZD8" s="1553"/>
      <c r="LZE8" s="1553"/>
      <c r="LZF8" s="1553"/>
      <c r="LZG8" s="1553"/>
      <c r="LZH8" s="1553"/>
      <c r="LZI8" s="1553"/>
      <c r="LZJ8" s="1553"/>
      <c r="LZK8" s="1553"/>
      <c r="LZL8" s="1553"/>
      <c r="LZM8" s="1553"/>
      <c r="LZN8" s="1553"/>
      <c r="LZO8" s="1553"/>
      <c r="LZP8" s="1553"/>
      <c r="LZQ8" s="1553"/>
      <c r="LZR8" s="1553"/>
      <c r="LZS8" s="1553"/>
      <c r="LZT8" s="1553"/>
      <c r="LZU8" s="1553"/>
      <c r="LZV8" s="1553"/>
      <c r="LZW8" s="1553"/>
      <c r="LZX8" s="1553"/>
      <c r="LZY8" s="1553"/>
      <c r="LZZ8" s="1553"/>
      <c r="MAA8" s="1553"/>
      <c r="MAB8" s="1553"/>
      <c r="MAC8" s="1553"/>
      <c r="MAD8" s="1553"/>
      <c r="MAE8" s="1553"/>
      <c r="MAF8" s="1553"/>
      <c r="MAG8" s="1553"/>
      <c r="MAH8" s="1553"/>
      <c r="MAI8" s="1553"/>
      <c r="MAJ8" s="1553"/>
      <c r="MAK8" s="1553"/>
      <c r="MAL8" s="1553"/>
      <c r="MAM8" s="1553"/>
      <c r="MAN8" s="1553"/>
      <c r="MAO8" s="1553"/>
      <c r="MAP8" s="1553"/>
      <c r="MAQ8" s="1553"/>
      <c r="MAR8" s="1553"/>
      <c r="MAS8" s="1553"/>
      <c r="MAT8" s="1553"/>
      <c r="MAU8" s="1553"/>
      <c r="MAV8" s="1553"/>
      <c r="MAW8" s="1553"/>
      <c r="MAX8" s="1553"/>
      <c r="MAY8" s="1553"/>
      <c r="MAZ8" s="1553"/>
      <c r="MBA8" s="1553"/>
      <c r="MBB8" s="1553"/>
      <c r="MBC8" s="1553"/>
      <c r="MBD8" s="1553"/>
      <c r="MBE8" s="1553"/>
      <c r="MBF8" s="1553"/>
      <c r="MBG8" s="1553"/>
      <c r="MBH8" s="1553"/>
      <c r="MBI8" s="1553"/>
      <c r="MBJ8" s="1553"/>
      <c r="MBK8" s="1553"/>
      <c r="MBL8" s="1553"/>
      <c r="MBM8" s="1553"/>
      <c r="MBN8" s="1553"/>
      <c r="MBO8" s="1553"/>
      <c r="MBP8" s="1553"/>
      <c r="MBQ8" s="1553"/>
      <c r="MBR8" s="1553"/>
      <c r="MBS8" s="1553"/>
      <c r="MBT8" s="1553"/>
      <c r="MBU8" s="1553"/>
      <c r="MBV8" s="1553"/>
      <c r="MBW8" s="1553"/>
      <c r="MBX8" s="1553"/>
      <c r="MBY8" s="1553"/>
      <c r="MBZ8" s="1553"/>
      <c r="MCA8" s="1553"/>
      <c r="MCB8" s="1553"/>
      <c r="MCC8" s="1553"/>
      <c r="MCD8" s="1553"/>
      <c r="MCE8" s="1553"/>
      <c r="MCF8" s="1553"/>
      <c r="MCG8" s="1553"/>
      <c r="MCH8" s="1553"/>
      <c r="MCI8" s="1553"/>
      <c r="MCJ8" s="1553"/>
      <c r="MCK8" s="1553"/>
      <c r="MCL8" s="1553"/>
      <c r="MCM8" s="1553"/>
      <c r="MCN8" s="1553"/>
      <c r="MCO8" s="1553"/>
      <c r="MCP8" s="1553"/>
      <c r="MCQ8" s="1553"/>
      <c r="MCR8" s="1553"/>
      <c r="MCS8" s="1553"/>
      <c r="MCT8" s="1553"/>
      <c r="MCU8" s="1553"/>
      <c r="MCV8" s="1553"/>
      <c r="MCW8" s="1553"/>
      <c r="MCX8" s="1553"/>
      <c r="MCY8" s="1553"/>
      <c r="MCZ8" s="1553"/>
      <c r="MDA8" s="1553"/>
      <c r="MDB8" s="1553"/>
      <c r="MDC8" s="1553"/>
      <c r="MDD8" s="1553"/>
      <c r="MDE8" s="1553"/>
      <c r="MDF8" s="1553"/>
      <c r="MDG8" s="1553"/>
      <c r="MDH8" s="1553"/>
      <c r="MDI8" s="1553"/>
      <c r="MDJ8" s="1553"/>
      <c r="MDK8" s="1553"/>
      <c r="MDL8" s="1553"/>
      <c r="MDM8" s="1553"/>
      <c r="MDN8" s="1553"/>
      <c r="MDO8" s="1553"/>
      <c r="MDP8" s="1553"/>
      <c r="MDQ8" s="1553"/>
      <c r="MDR8" s="1553"/>
      <c r="MDS8" s="1553"/>
      <c r="MDT8" s="1553"/>
      <c r="MDU8" s="1553"/>
      <c r="MDV8" s="1553"/>
      <c r="MDW8" s="1553"/>
      <c r="MDX8" s="1553"/>
      <c r="MDY8" s="1553"/>
      <c r="MDZ8" s="1553"/>
      <c r="MEA8" s="1553"/>
      <c r="MEB8" s="1553"/>
      <c r="MEC8" s="1553"/>
      <c r="MED8" s="1553"/>
      <c r="MEE8" s="1553"/>
      <c r="MEF8" s="1553"/>
      <c r="MEG8" s="1553"/>
      <c r="MEH8" s="1553"/>
      <c r="MEI8" s="1553"/>
      <c r="MEJ8" s="1553"/>
      <c r="MEK8" s="1553"/>
      <c r="MEL8" s="1553"/>
      <c r="MEM8" s="1553"/>
      <c r="MEN8" s="1553"/>
      <c r="MEO8" s="1553"/>
      <c r="MEP8" s="1553"/>
      <c r="MEQ8" s="1553"/>
      <c r="MER8" s="1553"/>
      <c r="MES8" s="1553"/>
      <c r="MET8" s="1553"/>
      <c r="MEU8" s="1553"/>
      <c r="MEV8" s="1553"/>
      <c r="MEW8" s="1553"/>
      <c r="MEX8" s="1553"/>
      <c r="MEY8" s="1553"/>
      <c r="MEZ8" s="1553"/>
      <c r="MFA8" s="1553"/>
      <c r="MFB8" s="1553"/>
      <c r="MFC8" s="1553"/>
      <c r="MFD8" s="1553"/>
      <c r="MFE8" s="1553"/>
      <c r="MFF8" s="1553"/>
      <c r="MFG8" s="1553"/>
      <c r="MFH8" s="1553"/>
      <c r="MFI8" s="1553"/>
      <c r="MFJ8" s="1553"/>
      <c r="MFK8" s="1553"/>
      <c r="MFL8" s="1553"/>
      <c r="MFM8" s="1553"/>
      <c r="MFN8" s="1553"/>
      <c r="MFO8" s="1553"/>
      <c r="MFP8" s="1553"/>
      <c r="MFQ8" s="1553"/>
      <c r="MFR8" s="1553"/>
      <c r="MFS8" s="1553"/>
      <c r="MFT8" s="1553"/>
      <c r="MFU8" s="1553"/>
      <c r="MFV8" s="1553"/>
      <c r="MFW8" s="1553"/>
      <c r="MFX8" s="1553"/>
      <c r="MFY8" s="1553"/>
      <c r="MFZ8" s="1553"/>
      <c r="MGA8" s="1553"/>
      <c r="MGB8" s="1553"/>
      <c r="MGC8" s="1553"/>
      <c r="MGD8" s="1553"/>
      <c r="MGE8" s="1553"/>
      <c r="MGF8" s="1553"/>
      <c r="MGG8" s="1553"/>
      <c r="MGH8" s="1553"/>
      <c r="MGI8" s="1553"/>
      <c r="MGJ8" s="1553"/>
      <c r="MGK8" s="1553"/>
      <c r="MGL8" s="1553"/>
      <c r="MGM8" s="1553"/>
      <c r="MGN8" s="1553"/>
      <c r="MGO8" s="1553"/>
      <c r="MGP8" s="1553"/>
      <c r="MGQ8" s="1553"/>
      <c r="MGR8" s="1553"/>
      <c r="MGS8" s="1553"/>
      <c r="MGT8" s="1553"/>
      <c r="MGU8" s="1553"/>
      <c r="MGV8" s="1553"/>
      <c r="MGW8" s="1553"/>
      <c r="MGX8" s="1553"/>
      <c r="MGY8" s="1553"/>
      <c r="MGZ8" s="1553"/>
      <c r="MHA8" s="1553"/>
      <c r="MHB8" s="1553"/>
      <c r="MHC8" s="1553"/>
      <c r="MHD8" s="1553"/>
      <c r="MHE8" s="1553"/>
      <c r="MHF8" s="1553"/>
      <c r="MHG8" s="1553"/>
      <c r="MHH8" s="1553"/>
      <c r="MHI8" s="1553"/>
      <c r="MHJ8" s="1553"/>
      <c r="MHK8" s="1553"/>
      <c r="MHL8" s="1553"/>
      <c r="MHM8" s="1553"/>
      <c r="MHN8" s="1553"/>
      <c r="MHO8" s="1553"/>
      <c r="MHP8" s="1553"/>
      <c r="MHQ8" s="1553"/>
      <c r="MHR8" s="1553"/>
      <c r="MHS8" s="1553"/>
      <c r="MHT8" s="1553"/>
      <c r="MHU8" s="1553"/>
      <c r="MHV8" s="1553"/>
      <c r="MHW8" s="1553"/>
      <c r="MHX8" s="1553"/>
      <c r="MHY8" s="1553"/>
      <c r="MHZ8" s="1553"/>
      <c r="MIA8" s="1553"/>
      <c r="MIB8" s="1553"/>
      <c r="MIC8" s="1553"/>
      <c r="MID8" s="1553"/>
      <c r="MIE8" s="1553"/>
      <c r="MIF8" s="1553"/>
      <c r="MIG8" s="1553"/>
      <c r="MIH8" s="1553"/>
      <c r="MII8" s="1553"/>
      <c r="MIJ8" s="1553"/>
      <c r="MIK8" s="1553"/>
      <c r="MIL8" s="1553"/>
      <c r="MIM8" s="1553"/>
      <c r="MIN8" s="1553"/>
      <c r="MIO8" s="1553"/>
      <c r="MIP8" s="1553"/>
      <c r="MIQ8" s="1553"/>
      <c r="MIR8" s="1553"/>
      <c r="MIS8" s="1553"/>
      <c r="MIT8" s="1553"/>
      <c r="MIU8" s="1553"/>
      <c r="MIV8" s="1553"/>
      <c r="MIW8" s="1553"/>
      <c r="MIX8" s="1553"/>
      <c r="MIY8" s="1553"/>
      <c r="MIZ8" s="1553"/>
      <c r="MJA8" s="1553"/>
      <c r="MJB8" s="1553"/>
      <c r="MJC8" s="1553"/>
      <c r="MJD8" s="1553"/>
      <c r="MJE8" s="1553"/>
      <c r="MJF8" s="1553"/>
      <c r="MJG8" s="1553"/>
      <c r="MJH8" s="1553"/>
      <c r="MJI8" s="1553"/>
      <c r="MJJ8" s="1553"/>
      <c r="MJK8" s="1553"/>
      <c r="MJL8" s="1553"/>
      <c r="MJM8" s="1553"/>
      <c r="MJN8" s="1553"/>
      <c r="MJO8" s="1553"/>
      <c r="MJP8" s="1553"/>
      <c r="MJQ8" s="1553"/>
      <c r="MJR8" s="1553"/>
      <c r="MJS8" s="1553"/>
      <c r="MJT8" s="1553"/>
      <c r="MJU8" s="1553"/>
      <c r="MJV8" s="1553"/>
      <c r="MJW8" s="1553"/>
      <c r="MJX8" s="1553"/>
      <c r="MJY8" s="1553"/>
      <c r="MJZ8" s="1553"/>
      <c r="MKA8" s="1553"/>
      <c r="MKB8" s="1553"/>
      <c r="MKC8" s="1553"/>
      <c r="MKD8" s="1553"/>
      <c r="MKE8" s="1553"/>
      <c r="MKF8" s="1553"/>
      <c r="MKG8" s="1553"/>
      <c r="MKH8" s="1553"/>
      <c r="MKI8" s="1553"/>
      <c r="MKJ8" s="1553"/>
      <c r="MKK8" s="1553"/>
      <c r="MKL8" s="1553"/>
      <c r="MKM8" s="1553"/>
      <c r="MKN8" s="1553"/>
      <c r="MKO8" s="1553"/>
      <c r="MKP8" s="1553"/>
      <c r="MKQ8" s="1553"/>
      <c r="MKR8" s="1553"/>
      <c r="MKS8" s="1553"/>
      <c r="MKT8" s="1553"/>
      <c r="MKU8" s="1553"/>
      <c r="MKV8" s="1553"/>
      <c r="MKW8" s="1553"/>
      <c r="MKX8" s="1553"/>
      <c r="MKY8" s="1553"/>
      <c r="MKZ8" s="1553"/>
      <c r="MLA8" s="1553"/>
      <c r="MLB8" s="1553"/>
      <c r="MLC8" s="1553"/>
      <c r="MLD8" s="1553"/>
      <c r="MLE8" s="1553"/>
      <c r="MLF8" s="1553"/>
      <c r="MLG8" s="1553"/>
      <c r="MLH8" s="1553"/>
      <c r="MLI8" s="1553"/>
      <c r="MLJ8" s="1553"/>
      <c r="MLK8" s="1553"/>
      <c r="MLL8" s="1553"/>
      <c r="MLM8" s="1553"/>
      <c r="MLN8" s="1553"/>
      <c r="MLO8" s="1553"/>
      <c r="MLP8" s="1553"/>
      <c r="MLQ8" s="1553"/>
      <c r="MLR8" s="1553"/>
      <c r="MLS8" s="1553"/>
      <c r="MLT8" s="1553"/>
      <c r="MLU8" s="1553"/>
      <c r="MLV8" s="1553"/>
      <c r="MLW8" s="1553"/>
      <c r="MLX8" s="1553"/>
      <c r="MLY8" s="1553"/>
      <c r="MLZ8" s="1553"/>
      <c r="MMA8" s="1553"/>
      <c r="MMB8" s="1553"/>
      <c r="MMC8" s="1553"/>
      <c r="MMD8" s="1553"/>
      <c r="MME8" s="1553"/>
      <c r="MMF8" s="1553"/>
      <c r="MMG8" s="1553"/>
      <c r="MMH8" s="1553"/>
      <c r="MMI8" s="1553"/>
      <c r="MMJ8" s="1553"/>
      <c r="MMK8" s="1553"/>
      <c r="MML8" s="1553"/>
      <c r="MMM8" s="1553"/>
      <c r="MMN8" s="1553"/>
      <c r="MMO8" s="1553"/>
      <c r="MMP8" s="1553"/>
      <c r="MMQ8" s="1553"/>
      <c r="MMR8" s="1553"/>
      <c r="MMS8" s="1553"/>
      <c r="MMT8" s="1553"/>
      <c r="MMU8" s="1553"/>
      <c r="MMV8" s="1553"/>
      <c r="MMW8" s="1553"/>
      <c r="MMX8" s="1553"/>
      <c r="MMY8" s="1553"/>
      <c r="MMZ8" s="1553"/>
      <c r="MNA8" s="1553"/>
      <c r="MNB8" s="1553"/>
      <c r="MNC8" s="1553"/>
      <c r="MND8" s="1553"/>
      <c r="MNE8" s="1553"/>
      <c r="MNF8" s="1553"/>
      <c r="MNG8" s="1553"/>
      <c r="MNH8" s="1553"/>
      <c r="MNI8" s="1553"/>
      <c r="MNJ8" s="1553"/>
      <c r="MNK8" s="1553"/>
      <c r="MNL8" s="1553"/>
      <c r="MNM8" s="1553"/>
      <c r="MNN8" s="1553"/>
      <c r="MNO8" s="1553"/>
      <c r="MNP8" s="1553"/>
      <c r="MNQ8" s="1553"/>
      <c r="MNR8" s="1553"/>
      <c r="MNS8" s="1553"/>
      <c r="MNT8" s="1553"/>
      <c r="MNU8" s="1553"/>
      <c r="MNV8" s="1553"/>
      <c r="MNW8" s="1553"/>
      <c r="MNX8" s="1553"/>
      <c r="MNY8" s="1553"/>
      <c r="MNZ8" s="1553"/>
      <c r="MOA8" s="1553"/>
      <c r="MOB8" s="1553"/>
      <c r="MOC8" s="1553"/>
      <c r="MOD8" s="1553"/>
      <c r="MOE8" s="1553"/>
      <c r="MOF8" s="1553"/>
      <c r="MOG8" s="1553"/>
      <c r="MOH8" s="1553"/>
      <c r="MOI8" s="1553"/>
      <c r="MOJ8" s="1553"/>
      <c r="MOK8" s="1553"/>
      <c r="MOL8" s="1553"/>
      <c r="MOM8" s="1553"/>
      <c r="MON8" s="1553"/>
      <c r="MOO8" s="1553"/>
      <c r="MOP8" s="1553"/>
      <c r="MOQ8" s="1553"/>
      <c r="MOR8" s="1553"/>
      <c r="MOS8" s="1553"/>
      <c r="MOT8" s="1553"/>
      <c r="MOU8" s="1553"/>
      <c r="MOV8" s="1553"/>
      <c r="MOW8" s="1553"/>
      <c r="MOX8" s="1553"/>
      <c r="MOY8" s="1553"/>
      <c r="MOZ8" s="1553"/>
      <c r="MPA8" s="1553"/>
      <c r="MPB8" s="1553"/>
      <c r="MPC8" s="1553"/>
      <c r="MPD8" s="1553"/>
      <c r="MPE8" s="1553"/>
      <c r="MPF8" s="1553"/>
      <c r="MPG8" s="1553"/>
      <c r="MPH8" s="1553"/>
      <c r="MPI8" s="1553"/>
      <c r="MPJ8" s="1553"/>
      <c r="MPK8" s="1553"/>
      <c r="MPL8" s="1553"/>
      <c r="MPM8" s="1553"/>
      <c r="MPN8" s="1553"/>
      <c r="MPO8" s="1553"/>
      <c r="MPP8" s="1553"/>
      <c r="MPQ8" s="1553"/>
      <c r="MPR8" s="1553"/>
      <c r="MPS8" s="1553"/>
      <c r="MPT8" s="1553"/>
      <c r="MPU8" s="1553"/>
      <c r="MPV8" s="1553"/>
      <c r="MPW8" s="1553"/>
      <c r="MPX8" s="1553"/>
      <c r="MPY8" s="1553"/>
      <c r="MPZ8" s="1553"/>
      <c r="MQA8" s="1553"/>
      <c r="MQB8" s="1553"/>
      <c r="MQC8" s="1553"/>
      <c r="MQD8" s="1553"/>
      <c r="MQE8" s="1553"/>
      <c r="MQF8" s="1553"/>
      <c r="MQG8" s="1553"/>
      <c r="MQH8" s="1553"/>
      <c r="MQI8" s="1553"/>
      <c r="MQJ8" s="1553"/>
      <c r="MQK8" s="1553"/>
      <c r="MQL8" s="1553"/>
      <c r="MQM8" s="1553"/>
      <c r="MQN8" s="1553"/>
      <c r="MQO8" s="1553"/>
      <c r="MQP8" s="1553"/>
      <c r="MQQ8" s="1553"/>
      <c r="MQR8" s="1553"/>
      <c r="MQS8" s="1553"/>
      <c r="MQT8" s="1553"/>
      <c r="MQU8" s="1553"/>
      <c r="MQV8" s="1553"/>
      <c r="MQW8" s="1553"/>
      <c r="MQX8" s="1553"/>
      <c r="MQY8" s="1553"/>
      <c r="MQZ8" s="1553"/>
      <c r="MRA8" s="1553"/>
      <c r="MRB8" s="1553"/>
      <c r="MRC8" s="1553"/>
      <c r="MRD8" s="1553"/>
      <c r="MRE8" s="1553"/>
      <c r="MRF8" s="1553"/>
      <c r="MRG8" s="1553"/>
      <c r="MRH8" s="1553"/>
      <c r="MRI8" s="1553"/>
      <c r="MRJ8" s="1553"/>
      <c r="MRK8" s="1553"/>
      <c r="MRL8" s="1553"/>
      <c r="MRM8" s="1553"/>
      <c r="MRN8" s="1553"/>
      <c r="MRO8" s="1553"/>
      <c r="MRP8" s="1553"/>
      <c r="MRQ8" s="1553"/>
      <c r="MRR8" s="1553"/>
      <c r="MRS8" s="1553"/>
      <c r="MRT8" s="1553"/>
      <c r="MRU8" s="1553"/>
      <c r="MRV8" s="1553"/>
      <c r="MRW8" s="1553"/>
      <c r="MRX8" s="1553"/>
      <c r="MRY8" s="1553"/>
      <c r="MRZ8" s="1553"/>
      <c r="MSA8" s="1553"/>
      <c r="MSB8" s="1553"/>
      <c r="MSC8" s="1553"/>
      <c r="MSD8" s="1553"/>
      <c r="MSE8" s="1553"/>
      <c r="MSF8" s="1553"/>
      <c r="MSG8" s="1553"/>
      <c r="MSH8" s="1553"/>
      <c r="MSI8" s="1553"/>
      <c r="MSJ8" s="1553"/>
      <c r="MSK8" s="1553"/>
      <c r="MSL8" s="1553"/>
      <c r="MSM8" s="1553"/>
      <c r="MSN8" s="1553"/>
      <c r="MSO8" s="1553"/>
      <c r="MSP8" s="1553"/>
      <c r="MSQ8" s="1553"/>
      <c r="MSR8" s="1553"/>
      <c r="MSS8" s="1553"/>
      <c r="MST8" s="1553"/>
      <c r="MSU8" s="1553"/>
      <c r="MSV8" s="1553"/>
      <c r="MSW8" s="1553"/>
      <c r="MSX8" s="1553"/>
      <c r="MSY8" s="1553"/>
      <c r="MSZ8" s="1553"/>
      <c r="MTA8" s="1553"/>
      <c r="MTB8" s="1553"/>
      <c r="MTC8" s="1553"/>
      <c r="MTD8" s="1553"/>
      <c r="MTE8" s="1553"/>
      <c r="MTF8" s="1553"/>
      <c r="MTG8" s="1553"/>
      <c r="MTH8" s="1553"/>
      <c r="MTI8" s="1553"/>
      <c r="MTJ8" s="1553"/>
      <c r="MTK8" s="1553"/>
      <c r="MTL8" s="1553"/>
      <c r="MTM8" s="1553"/>
      <c r="MTN8" s="1553"/>
      <c r="MTO8" s="1553"/>
      <c r="MTP8" s="1553"/>
      <c r="MTQ8" s="1553"/>
      <c r="MTR8" s="1553"/>
      <c r="MTS8" s="1553"/>
      <c r="MTT8" s="1553"/>
      <c r="MTU8" s="1553"/>
      <c r="MTV8" s="1553"/>
      <c r="MTW8" s="1553"/>
      <c r="MTX8" s="1553"/>
      <c r="MTY8" s="1553"/>
      <c r="MTZ8" s="1553"/>
      <c r="MUA8" s="1553"/>
      <c r="MUB8" s="1553"/>
      <c r="MUC8" s="1553"/>
      <c r="MUD8" s="1553"/>
      <c r="MUE8" s="1553"/>
      <c r="MUF8" s="1553"/>
      <c r="MUG8" s="1553"/>
      <c r="MUH8" s="1553"/>
      <c r="MUI8" s="1553"/>
      <c r="MUJ8" s="1553"/>
      <c r="MUK8" s="1553"/>
      <c r="MUL8" s="1553"/>
      <c r="MUM8" s="1553"/>
      <c r="MUN8" s="1553"/>
      <c r="MUO8" s="1553"/>
      <c r="MUP8" s="1553"/>
      <c r="MUQ8" s="1553"/>
      <c r="MUR8" s="1553"/>
      <c r="MUS8" s="1553"/>
      <c r="MUT8" s="1553"/>
      <c r="MUU8" s="1553"/>
      <c r="MUV8" s="1553"/>
      <c r="MUW8" s="1553"/>
      <c r="MUX8" s="1553"/>
      <c r="MUY8" s="1553"/>
      <c r="MUZ8" s="1553"/>
      <c r="MVA8" s="1553"/>
      <c r="MVB8" s="1553"/>
      <c r="MVC8" s="1553"/>
      <c r="MVD8" s="1553"/>
      <c r="MVE8" s="1553"/>
      <c r="MVF8" s="1553"/>
      <c r="MVG8" s="1553"/>
      <c r="MVH8" s="1553"/>
      <c r="MVI8" s="1553"/>
      <c r="MVJ8" s="1553"/>
      <c r="MVK8" s="1553"/>
      <c r="MVL8" s="1553"/>
      <c r="MVM8" s="1553"/>
      <c r="MVN8" s="1553"/>
      <c r="MVO8" s="1553"/>
      <c r="MVP8" s="1553"/>
      <c r="MVQ8" s="1553"/>
      <c r="MVR8" s="1553"/>
      <c r="MVS8" s="1553"/>
      <c r="MVT8" s="1553"/>
      <c r="MVU8" s="1553"/>
      <c r="MVV8" s="1553"/>
      <c r="MVW8" s="1553"/>
      <c r="MVX8" s="1553"/>
      <c r="MVY8" s="1553"/>
      <c r="MVZ8" s="1553"/>
      <c r="MWA8" s="1553"/>
      <c r="MWB8" s="1553"/>
      <c r="MWC8" s="1553"/>
      <c r="MWD8" s="1553"/>
      <c r="MWE8" s="1553"/>
      <c r="MWF8" s="1553"/>
      <c r="MWG8" s="1553"/>
      <c r="MWH8" s="1553"/>
      <c r="MWI8" s="1553"/>
      <c r="MWJ8" s="1553"/>
      <c r="MWK8" s="1553"/>
      <c r="MWL8" s="1553"/>
      <c r="MWM8" s="1553"/>
      <c r="MWN8" s="1553"/>
      <c r="MWO8" s="1553"/>
      <c r="MWP8" s="1553"/>
      <c r="MWQ8" s="1553"/>
      <c r="MWR8" s="1553"/>
      <c r="MWS8" s="1553"/>
      <c r="MWT8" s="1553"/>
      <c r="MWU8" s="1553"/>
      <c r="MWV8" s="1553"/>
      <c r="MWW8" s="1553"/>
      <c r="MWX8" s="1553"/>
      <c r="MWY8" s="1553"/>
      <c r="MWZ8" s="1553"/>
      <c r="MXA8" s="1553"/>
      <c r="MXB8" s="1553"/>
      <c r="MXC8" s="1553"/>
      <c r="MXD8" s="1553"/>
      <c r="MXE8" s="1553"/>
      <c r="MXF8" s="1553"/>
      <c r="MXG8" s="1553"/>
      <c r="MXH8" s="1553"/>
      <c r="MXI8" s="1553"/>
      <c r="MXJ8" s="1553"/>
      <c r="MXK8" s="1553"/>
      <c r="MXL8" s="1553"/>
      <c r="MXM8" s="1553"/>
      <c r="MXN8" s="1553"/>
      <c r="MXO8" s="1553"/>
      <c r="MXP8" s="1553"/>
      <c r="MXQ8" s="1553"/>
      <c r="MXR8" s="1553"/>
      <c r="MXS8" s="1553"/>
      <c r="MXT8" s="1553"/>
      <c r="MXU8" s="1553"/>
      <c r="MXV8" s="1553"/>
      <c r="MXW8" s="1553"/>
      <c r="MXX8" s="1553"/>
      <c r="MXY8" s="1553"/>
      <c r="MXZ8" s="1553"/>
      <c r="MYA8" s="1553"/>
      <c r="MYB8" s="1553"/>
      <c r="MYC8" s="1553"/>
      <c r="MYD8" s="1553"/>
      <c r="MYE8" s="1553"/>
      <c r="MYF8" s="1553"/>
      <c r="MYG8" s="1553"/>
      <c r="MYH8" s="1553"/>
      <c r="MYI8" s="1553"/>
      <c r="MYJ8" s="1553"/>
      <c r="MYK8" s="1553"/>
      <c r="MYL8" s="1553"/>
      <c r="MYM8" s="1553"/>
      <c r="MYN8" s="1553"/>
      <c r="MYO8" s="1553"/>
      <c r="MYP8" s="1553"/>
      <c r="MYQ8" s="1553"/>
      <c r="MYR8" s="1553"/>
      <c r="MYS8" s="1553"/>
      <c r="MYT8" s="1553"/>
      <c r="MYU8" s="1553"/>
      <c r="MYV8" s="1553"/>
      <c r="MYW8" s="1553"/>
      <c r="MYX8" s="1553"/>
      <c r="MYY8" s="1553"/>
      <c r="MYZ8" s="1553"/>
      <c r="MZA8" s="1553"/>
      <c r="MZB8" s="1553"/>
      <c r="MZC8" s="1553"/>
      <c r="MZD8" s="1553"/>
      <c r="MZE8" s="1553"/>
      <c r="MZF8" s="1553"/>
      <c r="MZG8" s="1553"/>
      <c r="MZH8" s="1553"/>
      <c r="MZI8" s="1553"/>
      <c r="MZJ8" s="1553"/>
      <c r="MZK8" s="1553"/>
      <c r="MZL8" s="1553"/>
      <c r="MZM8" s="1553"/>
      <c r="MZN8" s="1553"/>
      <c r="MZO8" s="1553"/>
      <c r="MZP8" s="1553"/>
      <c r="MZQ8" s="1553"/>
      <c r="MZR8" s="1553"/>
      <c r="MZS8" s="1553"/>
      <c r="MZT8" s="1553"/>
      <c r="MZU8" s="1553"/>
      <c r="MZV8" s="1553"/>
      <c r="MZW8" s="1553"/>
      <c r="MZX8" s="1553"/>
      <c r="MZY8" s="1553"/>
      <c r="MZZ8" s="1553"/>
      <c r="NAA8" s="1553"/>
      <c r="NAB8" s="1553"/>
      <c r="NAC8" s="1553"/>
      <c r="NAD8" s="1553"/>
      <c r="NAE8" s="1553"/>
      <c r="NAF8" s="1553"/>
      <c r="NAG8" s="1553"/>
      <c r="NAH8" s="1553"/>
      <c r="NAI8" s="1553"/>
      <c r="NAJ8" s="1553"/>
      <c r="NAK8" s="1553"/>
      <c r="NAL8" s="1553"/>
      <c r="NAM8" s="1553"/>
      <c r="NAN8" s="1553"/>
      <c r="NAO8" s="1553"/>
      <c r="NAP8" s="1553"/>
      <c r="NAQ8" s="1553"/>
      <c r="NAR8" s="1553"/>
      <c r="NAS8" s="1553"/>
      <c r="NAT8" s="1553"/>
      <c r="NAU8" s="1553"/>
      <c r="NAV8" s="1553"/>
      <c r="NAW8" s="1553"/>
      <c r="NAX8" s="1553"/>
      <c r="NAY8" s="1553"/>
      <c r="NAZ8" s="1553"/>
      <c r="NBA8" s="1553"/>
      <c r="NBB8" s="1553"/>
      <c r="NBC8" s="1553"/>
      <c r="NBD8" s="1553"/>
      <c r="NBE8" s="1553"/>
      <c r="NBF8" s="1553"/>
      <c r="NBG8" s="1553"/>
      <c r="NBH8" s="1553"/>
      <c r="NBI8" s="1553"/>
      <c r="NBJ8" s="1553"/>
      <c r="NBK8" s="1553"/>
      <c r="NBL8" s="1553"/>
      <c r="NBM8" s="1553"/>
      <c r="NBN8" s="1553"/>
      <c r="NBO8" s="1553"/>
      <c r="NBP8" s="1553"/>
      <c r="NBQ8" s="1553"/>
      <c r="NBR8" s="1553"/>
      <c r="NBS8" s="1553"/>
      <c r="NBT8" s="1553"/>
      <c r="NBU8" s="1553"/>
      <c r="NBV8" s="1553"/>
      <c r="NBW8" s="1553"/>
      <c r="NBX8" s="1553"/>
      <c r="NBY8" s="1553"/>
      <c r="NBZ8" s="1553"/>
      <c r="NCA8" s="1553"/>
      <c r="NCB8" s="1553"/>
      <c r="NCC8" s="1553"/>
      <c r="NCD8" s="1553"/>
      <c r="NCE8" s="1553"/>
      <c r="NCF8" s="1553"/>
      <c r="NCG8" s="1553"/>
      <c r="NCH8" s="1553"/>
      <c r="NCI8" s="1553"/>
      <c r="NCJ8" s="1553"/>
      <c r="NCK8" s="1553"/>
      <c r="NCL8" s="1553"/>
      <c r="NCM8" s="1553"/>
      <c r="NCN8" s="1553"/>
      <c r="NCO8" s="1553"/>
      <c r="NCP8" s="1553"/>
      <c r="NCQ8" s="1553"/>
      <c r="NCR8" s="1553"/>
      <c r="NCS8" s="1553"/>
      <c r="NCT8" s="1553"/>
      <c r="NCU8" s="1553"/>
      <c r="NCV8" s="1553"/>
      <c r="NCW8" s="1553"/>
      <c r="NCX8" s="1553"/>
      <c r="NCY8" s="1553"/>
      <c r="NCZ8" s="1553"/>
      <c r="NDA8" s="1553"/>
      <c r="NDB8" s="1553"/>
      <c r="NDC8" s="1553"/>
      <c r="NDD8" s="1553"/>
      <c r="NDE8" s="1553"/>
      <c r="NDF8" s="1553"/>
      <c r="NDG8" s="1553"/>
      <c r="NDH8" s="1553"/>
      <c r="NDI8" s="1553"/>
      <c r="NDJ8" s="1553"/>
      <c r="NDK8" s="1553"/>
      <c r="NDL8" s="1553"/>
      <c r="NDM8" s="1553"/>
      <c r="NDN8" s="1553"/>
      <c r="NDO8" s="1553"/>
      <c r="NDP8" s="1553"/>
      <c r="NDQ8" s="1553"/>
      <c r="NDR8" s="1553"/>
      <c r="NDS8" s="1553"/>
      <c r="NDT8" s="1553"/>
      <c r="NDU8" s="1553"/>
      <c r="NDV8" s="1553"/>
      <c r="NDW8" s="1553"/>
      <c r="NDX8" s="1553"/>
      <c r="NDY8" s="1553"/>
      <c r="NDZ8" s="1553"/>
      <c r="NEA8" s="1553"/>
      <c r="NEB8" s="1553"/>
      <c r="NEC8" s="1553"/>
      <c r="NED8" s="1553"/>
      <c r="NEE8" s="1553"/>
      <c r="NEF8" s="1553"/>
      <c r="NEG8" s="1553"/>
      <c r="NEH8" s="1553"/>
      <c r="NEI8" s="1553"/>
      <c r="NEJ8" s="1553"/>
      <c r="NEK8" s="1553"/>
      <c r="NEL8" s="1553"/>
      <c r="NEM8" s="1553"/>
      <c r="NEN8" s="1553"/>
      <c r="NEO8" s="1553"/>
      <c r="NEP8" s="1553"/>
      <c r="NEQ8" s="1553"/>
      <c r="NER8" s="1553"/>
      <c r="NES8" s="1553"/>
      <c r="NET8" s="1553"/>
      <c r="NEU8" s="1553"/>
      <c r="NEV8" s="1553"/>
      <c r="NEW8" s="1553"/>
      <c r="NEX8" s="1553"/>
      <c r="NEY8" s="1553"/>
      <c r="NEZ8" s="1553"/>
      <c r="NFA8" s="1553"/>
      <c r="NFB8" s="1553"/>
      <c r="NFC8" s="1553"/>
      <c r="NFD8" s="1553"/>
      <c r="NFE8" s="1553"/>
      <c r="NFF8" s="1553"/>
      <c r="NFG8" s="1553"/>
      <c r="NFH8" s="1553"/>
      <c r="NFI8" s="1553"/>
      <c r="NFJ8" s="1553"/>
      <c r="NFK8" s="1553"/>
      <c r="NFL8" s="1553"/>
      <c r="NFM8" s="1553"/>
      <c r="NFN8" s="1553"/>
      <c r="NFO8" s="1553"/>
      <c r="NFP8" s="1553"/>
      <c r="NFQ8" s="1553"/>
      <c r="NFR8" s="1553"/>
      <c r="NFS8" s="1553"/>
      <c r="NFT8" s="1553"/>
      <c r="NFU8" s="1553"/>
      <c r="NFV8" s="1553"/>
      <c r="NFW8" s="1553"/>
      <c r="NFX8" s="1553"/>
      <c r="NFY8" s="1553"/>
      <c r="NFZ8" s="1553"/>
      <c r="NGA8" s="1553"/>
      <c r="NGB8" s="1553"/>
      <c r="NGC8" s="1553"/>
      <c r="NGD8" s="1553"/>
      <c r="NGE8" s="1553"/>
      <c r="NGF8" s="1553"/>
      <c r="NGG8" s="1553"/>
      <c r="NGH8" s="1553"/>
      <c r="NGI8" s="1553"/>
      <c r="NGJ8" s="1553"/>
      <c r="NGK8" s="1553"/>
      <c r="NGL8" s="1553"/>
      <c r="NGM8" s="1553"/>
      <c r="NGN8" s="1553"/>
      <c r="NGO8" s="1553"/>
      <c r="NGP8" s="1553"/>
      <c r="NGQ8" s="1553"/>
      <c r="NGR8" s="1553"/>
      <c r="NGS8" s="1553"/>
      <c r="NGT8" s="1553"/>
      <c r="NGU8" s="1553"/>
      <c r="NGV8" s="1553"/>
      <c r="NGW8" s="1553"/>
      <c r="NGX8" s="1553"/>
      <c r="NGY8" s="1553"/>
      <c r="NGZ8" s="1553"/>
      <c r="NHA8" s="1553"/>
      <c r="NHB8" s="1553"/>
      <c r="NHC8" s="1553"/>
      <c r="NHD8" s="1553"/>
      <c r="NHE8" s="1553"/>
      <c r="NHF8" s="1553"/>
      <c r="NHG8" s="1553"/>
      <c r="NHH8" s="1553"/>
      <c r="NHI8" s="1553"/>
      <c r="NHJ8" s="1553"/>
      <c r="NHK8" s="1553"/>
      <c r="NHL8" s="1553"/>
      <c r="NHM8" s="1553"/>
      <c r="NHN8" s="1553"/>
      <c r="NHO8" s="1553"/>
      <c r="NHP8" s="1553"/>
      <c r="NHQ8" s="1553"/>
      <c r="NHR8" s="1553"/>
      <c r="NHS8" s="1553"/>
      <c r="NHT8" s="1553"/>
      <c r="NHU8" s="1553"/>
      <c r="NHV8" s="1553"/>
      <c r="NHW8" s="1553"/>
      <c r="NHX8" s="1553"/>
      <c r="NHY8" s="1553"/>
      <c r="NHZ8" s="1553"/>
      <c r="NIA8" s="1553"/>
      <c r="NIB8" s="1553"/>
      <c r="NIC8" s="1553"/>
      <c r="NID8" s="1553"/>
      <c r="NIE8" s="1553"/>
      <c r="NIF8" s="1553"/>
      <c r="NIG8" s="1553"/>
      <c r="NIH8" s="1553"/>
      <c r="NII8" s="1553"/>
      <c r="NIJ8" s="1553"/>
      <c r="NIK8" s="1553"/>
      <c r="NIL8" s="1553"/>
      <c r="NIM8" s="1553"/>
      <c r="NIN8" s="1553"/>
      <c r="NIO8" s="1553"/>
      <c r="NIP8" s="1553"/>
      <c r="NIQ8" s="1553"/>
      <c r="NIR8" s="1553"/>
      <c r="NIS8" s="1553"/>
      <c r="NIT8" s="1553"/>
      <c r="NIU8" s="1553"/>
      <c r="NIV8" s="1553"/>
      <c r="NIW8" s="1553"/>
      <c r="NIX8" s="1553"/>
      <c r="NIY8" s="1553"/>
      <c r="NIZ8" s="1553"/>
      <c r="NJA8" s="1553"/>
      <c r="NJB8" s="1553"/>
      <c r="NJC8" s="1553"/>
      <c r="NJD8" s="1553"/>
      <c r="NJE8" s="1553"/>
      <c r="NJF8" s="1553"/>
      <c r="NJG8" s="1553"/>
      <c r="NJH8" s="1553"/>
      <c r="NJI8" s="1553"/>
      <c r="NJJ8" s="1553"/>
      <c r="NJK8" s="1553"/>
      <c r="NJL8" s="1553"/>
      <c r="NJM8" s="1553"/>
      <c r="NJN8" s="1553"/>
      <c r="NJO8" s="1553"/>
      <c r="NJP8" s="1553"/>
      <c r="NJQ8" s="1553"/>
      <c r="NJR8" s="1553"/>
      <c r="NJS8" s="1553"/>
      <c r="NJT8" s="1553"/>
      <c r="NJU8" s="1553"/>
      <c r="NJV8" s="1553"/>
      <c r="NJW8" s="1553"/>
      <c r="NJX8" s="1553"/>
      <c r="NJY8" s="1553"/>
      <c r="NJZ8" s="1553"/>
      <c r="NKA8" s="1553"/>
      <c r="NKB8" s="1553"/>
      <c r="NKC8" s="1553"/>
      <c r="NKD8" s="1553"/>
      <c r="NKE8" s="1553"/>
      <c r="NKF8" s="1553"/>
      <c r="NKG8" s="1553"/>
      <c r="NKH8" s="1553"/>
      <c r="NKI8" s="1553"/>
      <c r="NKJ8" s="1553"/>
      <c r="NKK8" s="1553"/>
      <c r="NKL8" s="1553"/>
      <c r="NKM8" s="1553"/>
      <c r="NKN8" s="1553"/>
      <c r="NKO8" s="1553"/>
      <c r="NKP8" s="1553"/>
      <c r="NKQ8" s="1553"/>
      <c r="NKR8" s="1553"/>
      <c r="NKS8" s="1553"/>
      <c r="NKT8" s="1553"/>
      <c r="NKU8" s="1553"/>
      <c r="NKV8" s="1553"/>
      <c r="NKW8" s="1553"/>
      <c r="NKX8" s="1553"/>
      <c r="NKY8" s="1553"/>
      <c r="NKZ8" s="1553"/>
      <c r="NLA8" s="1553"/>
      <c r="NLB8" s="1553"/>
      <c r="NLC8" s="1553"/>
      <c r="NLD8" s="1553"/>
      <c r="NLE8" s="1553"/>
      <c r="NLF8" s="1553"/>
      <c r="NLG8" s="1553"/>
      <c r="NLH8" s="1553"/>
      <c r="NLI8" s="1553"/>
      <c r="NLJ8" s="1553"/>
      <c r="NLK8" s="1553"/>
      <c r="NLL8" s="1553"/>
      <c r="NLM8" s="1553"/>
      <c r="NLN8" s="1553"/>
      <c r="NLO8" s="1553"/>
      <c r="NLP8" s="1553"/>
      <c r="NLQ8" s="1553"/>
      <c r="NLR8" s="1553"/>
      <c r="NLS8" s="1553"/>
      <c r="NLT8" s="1553"/>
      <c r="NLU8" s="1553"/>
      <c r="NLV8" s="1553"/>
      <c r="NLW8" s="1553"/>
      <c r="NLX8" s="1553"/>
      <c r="NLY8" s="1553"/>
      <c r="NLZ8" s="1553"/>
      <c r="NMA8" s="1553"/>
      <c r="NMB8" s="1553"/>
      <c r="NMC8" s="1553"/>
      <c r="NMD8" s="1553"/>
      <c r="NME8" s="1553"/>
      <c r="NMF8" s="1553"/>
      <c r="NMG8" s="1553"/>
      <c r="NMH8" s="1553"/>
      <c r="NMI8" s="1553"/>
      <c r="NMJ8" s="1553"/>
      <c r="NMK8" s="1553"/>
      <c r="NML8" s="1553"/>
      <c r="NMM8" s="1553"/>
      <c r="NMN8" s="1553"/>
      <c r="NMO8" s="1553"/>
      <c r="NMP8" s="1553"/>
      <c r="NMQ8" s="1553"/>
      <c r="NMR8" s="1553"/>
      <c r="NMS8" s="1553"/>
      <c r="NMT8" s="1553"/>
      <c r="NMU8" s="1553"/>
      <c r="NMV8" s="1553"/>
      <c r="NMW8" s="1553"/>
      <c r="NMX8" s="1553"/>
      <c r="NMY8" s="1553"/>
      <c r="NMZ8" s="1553"/>
      <c r="NNA8" s="1553"/>
      <c r="NNB8" s="1553"/>
      <c r="NNC8" s="1553"/>
      <c r="NND8" s="1553"/>
      <c r="NNE8" s="1553"/>
      <c r="NNF8" s="1553"/>
      <c r="NNG8" s="1553"/>
      <c r="NNH8" s="1553"/>
      <c r="NNI8" s="1553"/>
      <c r="NNJ8" s="1553"/>
      <c r="NNK8" s="1553"/>
      <c r="NNL8" s="1553"/>
      <c r="NNM8" s="1553"/>
      <c r="NNN8" s="1553"/>
      <c r="NNO8" s="1553"/>
      <c r="NNP8" s="1553"/>
      <c r="NNQ8" s="1553"/>
      <c r="NNR8" s="1553"/>
      <c r="NNS8" s="1553"/>
      <c r="NNT8" s="1553"/>
      <c r="NNU8" s="1553"/>
      <c r="NNV8" s="1553"/>
      <c r="NNW8" s="1553"/>
      <c r="NNX8" s="1553"/>
      <c r="NNY8" s="1553"/>
      <c r="NNZ8" s="1553"/>
      <c r="NOA8" s="1553"/>
      <c r="NOB8" s="1553"/>
      <c r="NOC8" s="1553"/>
      <c r="NOD8" s="1553"/>
      <c r="NOE8" s="1553"/>
      <c r="NOF8" s="1553"/>
      <c r="NOG8" s="1553"/>
      <c r="NOH8" s="1553"/>
      <c r="NOI8" s="1553"/>
      <c r="NOJ8" s="1553"/>
      <c r="NOK8" s="1553"/>
      <c r="NOL8" s="1553"/>
      <c r="NOM8" s="1553"/>
      <c r="NON8" s="1553"/>
      <c r="NOO8" s="1553"/>
      <c r="NOP8" s="1553"/>
      <c r="NOQ8" s="1553"/>
      <c r="NOR8" s="1553"/>
      <c r="NOS8" s="1553"/>
      <c r="NOT8" s="1553"/>
      <c r="NOU8" s="1553"/>
      <c r="NOV8" s="1553"/>
      <c r="NOW8" s="1553"/>
      <c r="NOX8" s="1553"/>
      <c r="NOY8" s="1553"/>
      <c r="NOZ8" s="1553"/>
      <c r="NPA8" s="1553"/>
      <c r="NPB8" s="1553"/>
      <c r="NPC8" s="1553"/>
      <c r="NPD8" s="1553"/>
      <c r="NPE8" s="1553"/>
      <c r="NPF8" s="1553"/>
      <c r="NPG8" s="1553"/>
      <c r="NPH8" s="1553"/>
      <c r="NPI8" s="1553"/>
      <c r="NPJ8" s="1553"/>
      <c r="NPK8" s="1553"/>
      <c r="NPL8" s="1553"/>
      <c r="NPM8" s="1553"/>
      <c r="NPN8" s="1553"/>
      <c r="NPO8" s="1553"/>
      <c r="NPP8" s="1553"/>
      <c r="NPQ8" s="1553"/>
      <c r="NPR8" s="1553"/>
      <c r="NPS8" s="1553"/>
      <c r="NPT8" s="1553"/>
      <c r="NPU8" s="1553"/>
      <c r="NPV8" s="1553"/>
      <c r="NPW8" s="1553"/>
      <c r="NPX8" s="1553"/>
      <c r="NPY8" s="1553"/>
      <c r="NPZ8" s="1553"/>
      <c r="NQA8" s="1553"/>
      <c r="NQB8" s="1553"/>
      <c r="NQC8" s="1553"/>
      <c r="NQD8" s="1553"/>
      <c r="NQE8" s="1553"/>
      <c r="NQF8" s="1553"/>
      <c r="NQG8" s="1553"/>
      <c r="NQH8" s="1553"/>
      <c r="NQI8" s="1553"/>
      <c r="NQJ8" s="1553"/>
      <c r="NQK8" s="1553"/>
      <c r="NQL8" s="1553"/>
      <c r="NQM8" s="1553"/>
      <c r="NQN8" s="1553"/>
      <c r="NQO8" s="1553"/>
      <c r="NQP8" s="1553"/>
      <c r="NQQ8" s="1553"/>
      <c r="NQR8" s="1553"/>
      <c r="NQS8" s="1553"/>
      <c r="NQT8" s="1553"/>
      <c r="NQU8" s="1553"/>
      <c r="NQV8" s="1553"/>
      <c r="NQW8" s="1553"/>
      <c r="NQX8" s="1553"/>
      <c r="NQY8" s="1553"/>
      <c r="NQZ8" s="1553"/>
      <c r="NRA8" s="1553"/>
      <c r="NRB8" s="1553"/>
      <c r="NRC8" s="1553"/>
      <c r="NRD8" s="1553"/>
      <c r="NRE8" s="1553"/>
      <c r="NRF8" s="1553"/>
      <c r="NRG8" s="1553"/>
      <c r="NRH8" s="1553"/>
      <c r="NRI8" s="1553"/>
      <c r="NRJ8" s="1553"/>
      <c r="NRK8" s="1553"/>
      <c r="NRL8" s="1553"/>
      <c r="NRM8" s="1553"/>
      <c r="NRN8" s="1553"/>
      <c r="NRO8" s="1553"/>
      <c r="NRP8" s="1553"/>
      <c r="NRQ8" s="1553"/>
      <c r="NRR8" s="1553"/>
      <c r="NRS8" s="1553"/>
      <c r="NRT8" s="1553"/>
      <c r="NRU8" s="1553"/>
      <c r="NRV8" s="1553"/>
      <c r="NRW8" s="1553"/>
      <c r="NRX8" s="1553"/>
      <c r="NRY8" s="1553"/>
      <c r="NRZ8" s="1553"/>
      <c r="NSA8" s="1553"/>
      <c r="NSB8" s="1553"/>
      <c r="NSC8" s="1553"/>
      <c r="NSD8" s="1553"/>
      <c r="NSE8" s="1553"/>
      <c r="NSF8" s="1553"/>
      <c r="NSG8" s="1553"/>
      <c r="NSH8" s="1553"/>
      <c r="NSI8" s="1553"/>
      <c r="NSJ8" s="1553"/>
      <c r="NSK8" s="1553"/>
      <c r="NSL8" s="1553"/>
      <c r="NSM8" s="1553"/>
      <c r="NSN8" s="1553"/>
      <c r="NSO8" s="1553"/>
      <c r="NSP8" s="1553"/>
      <c r="NSQ8" s="1553"/>
      <c r="NSR8" s="1553"/>
      <c r="NSS8" s="1553"/>
      <c r="NST8" s="1553"/>
      <c r="NSU8" s="1553"/>
      <c r="NSV8" s="1553"/>
      <c r="NSW8" s="1553"/>
      <c r="NSX8" s="1553"/>
      <c r="NSY8" s="1553"/>
      <c r="NSZ8" s="1553"/>
      <c r="NTA8" s="1553"/>
      <c r="NTB8" s="1553"/>
      <c r="NTC8" s="1553"/>
      <c r="NTD8" s="1553"/>
      <c r="NTE8" s="1553"/>
      <c r="NTF8" s="1553"/>
      <c r="NTG8" s="1553"/>
      <c r="NTH8" s="1553"/>
      <c r="NTI8" s="1553"/>
      <c r="NTJ8" s="1553"/>
      <c r="NTK8" s="1553"/>
      <c r="NTL8" s="1553"/>
      <c r="NTM8" s="1553"/>
      <c r="NTN8" s="1553"/>
      <c r="NTO8" s="1553"/>
      <c r="NTP8" s="1553"/>
      <c r="NTQ8" s="1553"/>
      <c r="NTR8" s="1553"/>
      <c r="NTS8" s="1553"/>
      <c r="NTT8" s="1553"/>
      <c r="NTU8" s="1553"/>
      <c r="NTV8" s="1553"/>
      <c r="NTW8" s="1553"/>
      <c r="NTX8" s="1553"/>
      <c r="NTY8" s="1553"/>
      <c r="NTZ8" s="1553"/>
      <c r="NUA8" s="1553"/>
      <c r="NUB8" s="1553"/>
      <c r="NUC8" s="1553"/>
      <c r="NUD8" s="1553"/>
      <c r="NUE8" s="1553"/>
      <c r="NUF8" s="1553"/>
      <c r="NUG8" s="1553"/>
      <c r="NUH8" s="1553"/>
      <c r="NUI8" s="1553"/>
      <c r="NUJ8" s="1553"/>
      <c r="NUK8" s="1553"/>
      <c r="NUL8" s="1553"/>
      <c r="NUM8" s="1553"/>
      <c r="NUN8" s="1553"/>
      <c r="NUO8" s="1553"/>
      <c r="NUP8" s="1553"/>
      <c r="NUQ8" s="1553"/>
      <c r="NUR8" s="1553"/>
      <c r="NUS8" s="1553"/>
      <c r="NUT8" s="1553"/>
      <c r="NUU8" s="1553"/>
      <c r="NUV8" s="1553"/>
      <c r="NUW8" s="1553"/>
      <c r="NUX8" s="1553"/>
      <c r="NUY8" s="1553"/>
      <c r="NUZ8" s="1553"/>
      <c r="NVA8" s="1553"/>
      <c r="NVB8" s="1553"/>
      <c r="NVC8" s="1553"/>
      <c r="NVD8" s="1553"/>
      <c r="NVE8" s="1553"/>
      <c r="NVF8" s="1553"/>
      <c r="NVG8" s="1553"/>
      <c r="NVH8" s="1553"/>
      <c r="NVI8" s="1553"/>
      <c r="NVJ8" s="1553"/>
      <c r="NVK8" s="1553"/>
      <c r="NVL8" s="1553"/>
      <c r="NVM8" s="1553"/>
      <c r="NVN8" s="1553"/>
      <c r="NVO8" s="1553"/>
      <c r="NVP8" s="1553"/>
      <c r="NVQ8" s="1553"/>
      <c r="NVR8" s="1553"/>
      <c r="NVS8" s="1553"/>
      <c r="NVT8" s="1553"/>
      <c r="NVU8" s="1553"/>
      <c r="NVV8" s="1553"/>
      <c r="NVW8" s="1553"/>
      <c r="NVX8" s="1553"/>
      <c r="NVY8" s="1553"/>
      <c r="NVZ8" s="1553"/>
      <c r="NWA8" s="1553"/>
      <c r="NWB8" s="1553"/>
      <c r="NWC8" s="1553"/>
      <c r="NWD8" s="1553"/>
      <c r="NWE8" s="1553"/>
      <c r="NWF8" s="1553"/>
      <c r="NWG8" s="1553"/>
      <c r="NWH8" s="1553"/>
      <c r="NWI8" s="1553"/>
      <c r="NWJ8" s="1553"/>
      <c r="NWK8" s="1553"/>
      <c r="NWL8" s="1553"/>
      <c r="NWM8" s="1553"/>
      <c r="NWN8" s="1553"/>
      <c r="NWO8" s="1553"/>
      <c r="NWP8" s="1553"/>
      <c r="NWQ8" s="1553"/>
      <c r="NWR8" s="1553"/>
      <c r="NWS8" s="1553"/>
      <c r="NWT8" s="1553"/>
      <c r="NWU8" s="1553"/>
      <c r="NWV8" s="1553"/>
      <c r="NWW8" s="1553"/>
      <c r="NWX8" s="1553"/>
      <c r="NWY8" s="1553"/>
      <c r="NWZ8" s="1553"/>
      <c r="NXA8" s="1553"/>
      <c r="NXB8" s="1553"/>
      <c r="NXC8" s="1553"/>
      <c r="NXD8" s="1553"/>
      <c r="NXE8" s="1553"/>
      <c r="NXF8" s="1553"/>
      <c r="NXG8" s="1553"/>
      <c r="NXH8" s="1553"/>
      <c r="NXI8" s="1553"/>
      <c r="NXJ8" s="1553"/>
      <c r="NXK8" s="1553"/>
      <c r="NXL8" s="1553"/>
      <c r="NXM8" s="1553"/>
      <c r="NXN8" s="1553"/>
      <c r="NXO8" s="1553"/>
      <c r="NXP8" s="1553"/>
      <c r="NXQ8" s="1553"/>
      <c r="NXR8" s="1553"/>
      <c r="NXS8" s="1553"/>
      <c r="NXT8" s="1553"/>
      <c r="NXU8" s="1553"/>
      <c r="NXV8" s="1553"/>
      <c r="NXW8" s="1553"/>
      <c r="NXX8" s="1553"/>
      <c r="NXY8" s="1553"/>
      <c r="NXZ8" s="1553"/>
      <c r="NYA8" s="1553"/>
      <c r="NYB8" s="1553"/>
      <c r="NYC8" s="1553"/>
      <c r="NYD8" s="1553"/>
      <c r="NYE8" s="1553"/>
      <c r="NYF8" s="1553"/>
      <c r="NYG8" s="1553"/>
      <c r="NYH8" s="1553"/>
      <c r="NYI8" s="1553"/>
      <c r="NYJ8" s="1553"/>
      <c r="NYK8" s="1553"/>
      <c r="NYL8" s="1553"/>
      <c r="NYM8" s="1553"/>
      <c r="NYN8" s="1553"/>
      <c r="NYO8" s="1553"/>
      <c r="NYP8" s="1553"/>
      <c r="NYQ8" s="1553"/>
      <c r="NYR8" s="1553"/>
      <c r="NYS8" s="1553"/>
      <c r="NYT8" s="1553"/>
      <c r="NYU8" s="1553"/>
      <c r="NYV8" s="1553"/>
      <c r="NYW8" s="1553"/>
      <c r="NYX8" s="1553"/>
      <c r="NYY8" s="1553"/>
      <c r="NYZ8" s="1553"/>
      <c r="NZA8" s="1553"/>
      <c r="NZB8" s="1553"/>
      <c r="NZC8" s="1553"/>
      <c r="NZD8" s="1553"/>
      <c r="NZE8" s="1553"/>
      <c r="NZF8" s="1553"/>
      <c r="NZG8" s="1553"/>
      <c r="NZH8" s="1553"/>
      <c r="NZI8" s="1553"/>
      <c r="NZJ8" s="1553"/>
      <c r="NZK8" s="1553"/>
      <c r="NZL8" s="1553"/>
      <c r="NZM8" s="1553"/>
      <c r="NZN8" s="1553"/>
      <c r="NZO8" s="1553"/>
      <c r="NZP8" s="1553"/>
      <c r="NZQ8" s="1553"/>
      <c r="NZR8" s="1553"/>
      <c r="NZS8" s="1553"/>
      <c r="NZT8" s="1553"/>
      <c r="NZU8" s="1553"/>
      <c r="NZV8" s="1553"/>
      <c r="NZW8" s="1553"/>
      <c r="NZX8" s="1553"/>
      <c r="NZY8" s="1553"/>
      <c r="NZZ8" s="1553"/>
      <c r="OAA8" s="1553"/>
      <c r="OAB8" s="1553"/>
      <c r="OAC8" s="1553"/>
      <c r="OAD8" s="1553"/>
      <c r="OAE8" s="1553"/>
      <c r="OAF8" s="1553"/>
      <c r="OAG8" s="1553"/>
      <c r="OAH8" s="1553"/>
      <c r="OAI8" s="1553"/>
      <c r="OAJ8" s="1553"/>
      <c r="OAK8" s="1553"/>
      <c r="OAL8" s="1553"/>
      <c r="OAM8" s="1553"/>
      <c r="OAN8" s="1553"/>
      <c r="OAO8" s="1553"/>
      <c r="OAP8" s="1553"/>
      <c r="OAQ8" s="1553"/>
      <c r="OAR8" s="1553"/>
      <c r="OAS8" s="1553"/>
      <c r="OAT8" s="1553"/>
      <c r="OAU8" s="1553"/>
      <c r="OAV8" s="1553"/>
      <c r="OAW8" s="1553"/>
      <c r="OAX8" s="1553"/>
      <c r="OAY8" s="1553"/>
      <c r="OAZ8" s="1553"/>
      <c r="OBA8" s="1553"/>
      <c r="OBB8" s="1553"/>
      <c r="OBC8" s="1553"/>
      <c r="OBD8" s="1553"/>
      <c r="OBE8" s="1553"/>
      <c r="OBF8" s="1553"/>
      <c r="OBG8" s="1553"/>
      <c r="OBH8" s="1553"/>
      <c r="OBI8" s="1553"/>
      <c r="OBJ8" s="1553"/>
      <c r="OBK8" s="1553"/>
      <c r="OBL8" s="1553"/>
      <c r="OBM8" s="1553"/>
      <c r="OBN8" s="1553"/>
      <c r="OBO8" s="1553"/>
      <c r="OBP8" s="1553"/>
      <c r="OBQ8" s="1553"/>
      <c r="OBR8" s="1553"/>
      <c r="OBS8" s="1553"/>
      <c r="OBT8" s="1553"/>
      <c r="OBU8" s="1553"/>
      <c r="OBV8" s="1553"/>
      <c r="OBW8" s="1553"/>
      <c r="OBX8" s="1553"/>
      <c r="OBY8" s="1553"/>
      <c r="OBZ8" s="1553"/>
      <c r="OCA8" s="1553"/>
      <c r="OCB8" s="1553"/>
      <c r="OCC8" s="1553"/>
      <c r="OCD8" s="1553"/>
      <c r="OCE8" s="1553"/>
      <c r="OCF8" s="1553"/>
      <c r="OCG8" s="1553"/>
      <c r="OCH8" s="1553"/>
      <c r="OCI8" s="1553"/>
      <c r="OCJ8" s="1553"/>
      <c r="OCK8" s="1553"/>
      <c r="OCL8" s="1553"/>
      <c r="OCM8" s="1553"/>
      <c r="OCN8" s="1553"/>
      <c r="OCO8" s="1553"/>
      <c r="OCP8" s="1553"/>
      <c r="OCQ8" s="1553"/>
      <c r="OCR8" s="1553"/>
      <c r="OCS8" s="1553"/>
      <c r="OCT8" s="1553"/>
      <c r="OCU8" s="1553"/>
      <c r="OCV8" s="1553"/>
      <c r="OCW8" s="1553"/>
      <c r="OCX8" s="1553"/>
      <c r="OCY8" s="1553"/>
      <c r="OCZ8" s="1553"/>
      <c r="ODA8" s="1553"/>
      <c r="ODB8" s="1553"/>
      <c r="ODC8" s="1553"/>
      <c r="ODD8" s="1553"/>
      <c r="ODE8" s="1553"/>
      <c r="ODF8" s="1553"/>
      <c r="ODG8" s="1553"/>
      <c r="ODH8" s="1553"/>
      <c r="ODI8" s="1553"/>
      <c r="ODJ8" s="1553"/>
      <c r="ODK8" s="1553"/>
      <c r="ODL8" s="1553"/>
      <c r="ODM8" s="1553"/>
      <c r="ODN8" s="1553"/>
      <c r="ODO8" s="1553"/>
      <c r="ODP8" s="1553"/>
      <c r="ODQ8" s="1553"/>
      <c r="ODR8" s="1553"/>
      <c r="ODS8" s="1553"/>
      <c r="ODT8" s="1553"/>
      <c r="ODU8" s="1553"/>
      <c r="ODV8" s="1553"/>
      <c r="ODW8" s="1553"/>
      <c r="ODX8" s="1553"/>
      <c r="ODY8" s="1553"/>
      <c r="ODZ8" s="1553"/>
      <c r="OEA8" s="1553"/>
      <c r="OEB8" s="1553"/>
      <c r="OEC8" s="1553"/>
      <c r="OED8" s="1553"/>
      <c r="OEE8" s="1553"/>
      <c r="OEF8" s="1553"/>
      <c r="OEG8" s="1553"/>
      <c r="OEH8" s="1553"/>
      <c r="OEI8" s="1553"/>
      <c r="OEJ8" s="1553"/>
      <c r="OEK8" s="1553"/>
      <c r="OEL8" s="1553"/>
      <c r="OEM8" s="1553"/>
      <c r="OEN8" s="1553"/>
      <c r="OEO8" s="1553"/>
      <c r="OEP8" s="1553"/>
      <c r="OEQ8" s="1553"/>
      <c r="OER8" s="1553"/>
      <c r="OES8" s="1553"/>
      <c r="OET8" s="1553"/>
      <c r="OEU8" s="1553"/>
      <c r="OEV8" s="1553"/>
      <c r="OEW8" s="1553"/>
      <c r="OEX8" s="1553"/>
      <c r="OEY8" s="1553"/>
      <c r="OEZ8" s="1553"/>
      <c r="OFA8" s="1553"/>
      <c r="OFB8" s="1553"/>
      <c r="OFC8" s="1553"/>
      <c r="OFD8" s="1553"/>
      <c r="OFE8" s="1553"/>
      <c r="OFF8" s="1553"/>
      <c r="OFG8" s="1553"/>
      <c r="OFH8" s="1553"/>
      <c r="OFI8" s="1553"/>
      <c r="OFJ8" s="1553"/>
      <c r="OFK8" s="1553"/>
      <c r="OFL8" s="1553"/>
      <c r="OFM8" s="1553"/>
      <c r="OFN8" s="1553"/>
      <c r="OFO8" s="1553"/>
      <c r="OFP8" s="1553"/>
      <c r="OFQ8" s="1553"/>
      <c r="OFR8" s="1553"/>
      <c r="OFS8" s="1553"/>
      <c r="OFT8" s="1553"/>
      <c r="OFU8" s="1553"/>
      <c r="OFV8" s="1553"/>
      <c r="OFW8" s="1553"/>
      <c r="OFX8" s="1553"/>
      <c r="OFY8" s="1553"/>
      <c r="OFZ8" s="1553"/>
      <c r="OGA8" s="1553"/>
      <c r="OGB8" s="1553"/>
      <c r="OGC8" s="1553"/>
      <c r="OGD8" s="1553"/>
      <c r="OGE8" s="1553"/>
      <c r="OGF8" s="1553"/>
      <c r="OGG8" s="1553"/>
      <c r="OGH8" s="1553"/>
      <c r="OGI8" s="1553"/>
      <c r="OGJ8" s="1553"/>
      <c r="OGK8" s="1553"/>
      <c r="OGL8" s="1553"/>
      <c r="OGM8" s="1553"/>
      <c r="OGN8" s="1553"/>
      <c r="OGO8" s="1553"/>
      <c r="OGP8" s="1553"/>
      <c r="OGQ8" s="1553"/>
      <c r="OGR8" s="1553"/>
      <c r="OGS8" s="1553"/>
      <c r="OGT8" s="1553"/>
      <c r="OGU8" s="1553"/>
      <c r="OGV8" s="1553"/>
      <c r="OGW8" s="1553"/>
      <c r="OGX8" s="1553"/>
      <c r="OGY8" s="1553"/>
      <c r="OGZ8" s="1553"/>
      <c r="OHA8" s="1553"/>
      <c r="OHB8" s="1553"/>
      <c r="OHC8" s="1553"/>
      <c r="OHD8" s="1553"/>
      <c r="OHE8" s="1553"/>
      <c r="OHF8" s="1553"/>
      <c r="OHG8" s="1553"/>
      <c r="OHH8" s="1553"/>
      <c r="OHI8" s="1553"/>
      <c r="OHJ8" s="1553"/>
      <c r="OHK8" s="1553"/>
      <c r="OHL8" s="1553"/>
      <c r="OHM8" s="1553"/>
      <c r="OHN8" s="1553"/>
      <c r="OHO8" s="1553"/>
      <c r="OHP8" s="1553"/>
      <c r="OHQ8" s="1553"/>
      <c r="OHR8" s="1553"/>
      <c r="OHS8" s="1553"/>
      <c r="OHT8" s="1553"/>
      <c r="OHU8" s="1553"/>
      <c r="OHV8" s="1553"/>
      <c r="OHW8" s="1553"/>
      <c r="OHX8" s="1553"/>
      <c r="OHY8" s="1553"/>
      <c r="OHZ8" s="1553"/>
      <c r="OIA8" s="1553"/>
      <c r="OIB8" s="1553"/>
      <c r="OIC8" s="1553"/>
      <c r="OID8" s="1553"/>
      <c r="OIE8" s="1553"/>
      <c r="OIF8" s="1553"/>
      <c r="OIG8" s="1553"/>
      <c r="OIH8" s="1553"/>
      <c r="OII8" s="1553"/>
      <c r="OIJ8" s="1553"/>
      <c r="OIK8" s="1553"/>
      <c r="OIL8" s="1553"/>
      <c r="OIM8" s="1553"/>
      <c r="OIN8" s="1553"/>
      <c r="OIO8" s="1553"/>
      <c r="OIP8" s="1553"/>
      <c r="OIQ8" s="1553"/>
      <c r="OIR8" s="1553"/>
      <c r="OIS8" s="1553"/>
      <c r="OIT8" s="1553"/>
      <c r="OIU8" s="1553"/>
      <c r="OIV8" s="1553"/>
      <c r="OIW8" s="1553"/>
      <c r="OIX8" s="1553"/>
      <c r="OIY8" s="1553"/>
      <c r="OIZ8" s="1553"/>
      <c r="OJA8" s="1553"/>
      <c r="OJB8" s="1553"/>
      <c r="OJC8" s="1553"/>
      <c r="OJD8" s="1553"/>
      <c r="OJE8" s="1553"/>
      <c r="OJF8" s="1553"/>
      <c r="OJG8" s="1553"/>
      <c r="OJH8" s="1553"/>
      <c r="OJI8" s="1553"/>
      <c r="OJJ8" s="1553"/>
      <c r="OJK8" s="1553"/>
      <c r="OJL8" s="1553"/>
      <c r="OJM8" s="1553"/>
      <c r="OJN8" s="1553"/>
      <c r="OJO8" s="1553"/>
      <c r="OJP8" s="1553"/>
      <c r="OJQ8" s="1553"/>
      <c r="OJR8" s="1553"/>
      <c r="OJS8" s="1553"/>
      <c r="OJT8" s="1553"/>
      <c r="OJU8" s="1553"/>
      <c r="OJV8" s="1553"/>
      <c r="OJW8" s="1553"/>
      <c r="OJX8" s="1553"/>
      <c r="OJY8" s="1553"/>
      <c r="OJZ8" s="1553"/>
      <c r="OKA8" s="1553"/>
      <c r="OKB8" s="1553"/>
      <c r="OKC8" s="1553"/>
      <c r="OKD8" s="1553"/>
      <c r="OKE8" s="1553"/>
      <c r="OKF8" s="1553"/>
      <c r="OKG8" s="1553"/>
      <c r="OKH8" s="1553"/>
      <c r="OKI8" s="1553"/>
      <c r="OKJ8" s="1553"/>
      <c r="OKK8" s="1553"/>
      <c r="OKL8" s="1553"/>
      <c r="OKM8" s="1553"/>
      <c r="OKN8" s="1553"/>
      <c r="OKO8" s="1553"/>
      <c r="OKP8" s="1553"/>
      <c r="OKQ8" s="1553"/>
      <c r="OKR8" s="1553"/>
      <c r="OKS8" s="1553"/>
      <c r="OKT8" s="1553"/>
      <c r="OKU8" s="1553"/>
      <c r="OKV8" s="1553"/>
      <c r="OKW8" s="1553"/>
      <c r="OKX8" s="1553"/>
      <c r="OKY8" s="1553"/>
      <c r="OKZ8" s="1553"/>
      <c r="OLA8" s="1553"/>
      <c r="OLB8" s="1553"/>
      <c r="OLC8" s="1553"/>
      <c r="OLD8" s="1553"/>
      <c r="OLE8" s="1553"/>
      <c r="OLF8" s="1553"/>
      <c r="OLG8" s="1553"/>
      <c r="OLH8" s="1553"/>
      <c r="OLI8" s="1553"/>
      <c r="OLJ8" s="1553"/>
      <c r="OLK8" s="1553"/>
      <c r="OLL8" s="1553"/>
      <c r="OLM8" s="1553"/>
      <c r="OLN8" s="1553"/>
      <c r="OLO8" s="1553"/>
      <c r="OLP8" s="1553"/>
      <c r="OLQ8" s="1553"/>
      <c r="OLR8" s="1553"/>
      <c r="OLS8" s="1553"/>
      <c r="OLT8" s="1553"/>
      <c r="OLU8" s="1553"/>
      <c r="OLV8" s="1553"/>
      <c r="OLW8" s="1553"/>
      <c r="OLX8" s="1553"/>
      <c r="OLY8" s="1553"/>
      <c r="OLZ8" s="1553"/>
      <c r="OMA8" s="1553"/>
      <c r="OMB8" s="1553"/>
      <c r="OMC8" s="1553"/>
      <c r="OMD8" s="1553"/>
      <c r="OME8" s="1553"/>
      <c r="OMF8" s="1553"/>
      <c r="OMG8" s="1553"/>
      <c r="OMH8" s="1553"/>
      <c r="OMI8" s="1553"/>
      <c r="OMJ8" s="1553"/>
      <c r="OMK8" s="1553"/>
      <c r="OML8" s="1553"/>
      <c r="OMM8" s="1553"/>
      <c r="OMN8" s="1553"/>
      <c r="OMO8" s="1553"/>
      <c r="OMP8" s="1553"/>
      <c r="OMQ8" s="1553"/>
      <c r="OMR8" s="1553"/>
      <c r="OMS8" s="1553"/>
      <c r="OMT8" s="1553"/>
      <c r="OMU8" s="1553"/>
      <c r="OMV8" s="1553"/>
      <c r="OMW8" s="1553"/>
      <c r="OMX8" s="1553"/>
      <c r="OMY8" s="1553"/>
      <c r="OMZ8" s="1553"/>
      <c r="ONA8" s="1553"/>
      <c r="ONB8" s="1553"/>
      <c r="ONC8" s="1553"/>
      <c r="OND8" s="1553"/>
      <c r="ONE8" s="1553"/>
      <c r="ONF8" s="1553"/>
      <c r="ONG8" s="1553"/>
      <c r="ONH8" s="1553"/>
      <c r="ONI8" s="1553"/>
      <c r="ONJ8" s="1553"/>
      <c r="ONK8" s="1553"/>
      <c r="ONL8" s="1553"/>
      <c r="ONM8" s="1553"/>
      <c r="ONN8" s="1553"/>
      <c r="ONO8" s="1553"/>
      <c r="ONP8" s="1553"/>
      <c r="ONQ8" s="1553"/>
      <c r="ONR8" s="1553"/>
      <c r="ONS8" s="1553"/>
      <c r="ONT8" s="1553"/>
      <c r="ONU8" s="1553"/>
      <c r="ONV8" s="1553"/>
      <c r="ONW8" s="1553"/>
      <c r="ONX8" s="1553"/>
      <c r="ONY8" s="1553"/>
      <c r="ONZ8" s="1553"/>
      <c r="OOA8" s="1553"/>
      <c r="OOB8" s="1553"/>
      <c r="OOC8" s="1553"/>
      <c r="OOD8" s="1553"/>
      <c r="OOE8" s="1553"/>
      <c r="OOF8" s="1553"/>
      <c r="OOG8" s="1553"/>
      <c r="OOH8" s="1553"/>
      <c r="OOI8" s="1553"/>
      <c r="OOJ8" s="1553"/>
      <c r="OOK8" s="1553"/>
      <c r="OOL8" s="1553"/>
      <c r="OOM8" s="1553"/>
      <c r="OON8" s="1553"/>
      <c r="OOO8" s="1553"/>
      <c r="OOP8" s="1553"/>
      <c r="OOQ8" s="1553"/>
      <c r="OOR8" s="1553"/>
      <c r="OOS8" s="1553"/>
      <c r="OOT8" s="1553"/>
      <c r="OOU8" s="1553"/>
      <c r="OOV8" s="1553"/>
      <c r="OOW8" s="1553"/>
      <c r="OOX8" s="1553"/>
      <c r="OOY8" s="1553"/>
      <c r="OOZ8" s="1553"/>
      <c r="OPA8" s="1553"/>
      <c r="OPB8" s="1553"/>
      <c r="OPC8" s="1553"/>
      <c r="OPD8" s="1553"/>
      <c r="OPE8" s="1553"/>
      <c r="OPF8" s="1553"/>
      <c r="OPG8" s="1553"/>
      <c r="OPH8" s="1553"/>
      <c r="OPI8" s="1553"/>
      <c r="OPJ8" s="1553"/>
      <c r="OPK8" s="1553"/>
      <c r="OPL8" s="1553"/>
      <c r="OPM8" s="1553"/>
      <c r="OPN8" s="1553"/>
      <c r="OPO8" s="1553"/>
      <c r="OPP8" s="1553"/>
      <c r="OPQ8" s="1553"/>
      <c r="OPR8" s="1553"/>
      <c r="OPS8" s="1553"/>
      <c r="OPT8" s="1553"/>
      <c r="OPU8" s="1553"/>
      <c r="OPV8" s="1553"/>
      <c r="OPW8" s="1553"/>
      <c r="OPX8" s="1553"/>
      <c r="OPY8" s="1553"/>
      <c r="OPZ8" s="1553"/>
      <c r="OQA8" s="1553"/>
      <c r="OQB8" s="1553"/>
      <c r="OQC8" s="1553"/>
      <c r="OQD8" s="1553"/>
      <c r="OQE8" s="1553"/>
      <c r="OQF8" s="1553"/>
      <c r="OQG8" s="1553"/>
      <c r="OQH8" s="1553"/>
      <c r="OQI8" s="1553"/>
      <c r="OQJ8" s="1553"/>
      <c r="OQK8" s="1553"/>
      <c r="OQL8" s="1553"/>
      <c r="OQM8" s="1553"/>
      <c r="OQN8" s="1553"/>
      <c r="OQO8" s="1553"/>
      <c r="OQP8" s="1553"/>
      <c r="OQQ8" s="1553"/>
      <c r="OQR8" s="1553"/>
      <c r="OQS8" s="1553"/>
      <c r="OQT8" s="1553"/>
      <c r="OQU8" s="1553"/>
      <c r="OQV8" s="1553"/>
      <c r="OQW8" s="1553"/>
      <c r="OQX8" s="1553"/>
      <c r="OQY8" s="1553"/>
      <c r="OQZ8" s="1553"/>
      <c r="ORA8" s="1553"/>
      <c r="ORB8" s="1553"/>
      <c r="ORC8" s="1553"/>
      <c r="ORD8" s="1553"/>
      <c r="ORE8" s="1553"/>
      <c r="ORF8" s="1553"/>
      <c r="ORG8" s="1553"/>
      <c r="ORH8" s="1553"/>
      <c r="ORI8" s="1553"/>
      <c r="ORJ8" s="1553"/>
      <c r="ORK8" s="1553"/>
      <c r="ORL8" s="1553"/>
      <c r="ORM8" s="1553"/>
      <c r="ORN8" s="1553"/>
      <c r="ORO8" s="1553"/>
      <c r="ORP8" s="1553"/>
      <c r="ORQ8" s="1553"/>
      <c r="ORR8" s="1553"/>
      <c r="ORS8" s="1553"/>
      <c r="ORT8" s="1553"/>
      <c r="ORU8" s="1553"/>
      <c r="ORV8" s="1553"/>
      <c r="ORW8" s="1553"/>
      <c r="ORX8" s="1553"/>
      <c r="ORY8" s="1553"/>
      <c r="ORZ8" s="1553"/>
      <c r="OSA8" s="1553"/>
      <c r="OSB8" s="1553"/>
      <c r="OSC8" s="1553"/>
      <c r="OSD8" s="1553"/>
      <c r="OSE8" s="1553"/>
      <c r="OSF8" s="1553"/>
      <c r="OSG8" s="1553"/>
      <c r="OSH8" s="1553"/>
      <c r="OSI8" s="1553"/>
      <c r="OSJ8" s="1553"/>
      <c r="OSK8" s="1553"/>
      <c r="OSL8" s="1553"/>
      <c r="OSM8" s="1553"/>
      <c r="OSN8" s="1553"/>
      <c r="OSO8" s="1553"/>
      <c r="OSP8" s="1553"/>
      <c r="OSQ8" s="1553"/>
      <c r="OSR8" s="1553"/>
      <c r="OSS8" s="1553"/>
      <c r="OST8" s="1553"/>
      <c r="OSU8" s="1553"/>
      <c r="OSV8" s="1553"/>
      <c r="OSW8" s="1553"/>
      <c r="OSX8" s="1553"/>
      <c r="OSY8" s="1553"/>
      <c r="OSZ8" s="1553"/>
      <c r="OTA8" s="1553"/>
      <c r="OTB8" s="1553"/>
      <c r="OTC8" s="1553"/>
      <c r="OTD8" s="1553"/>
      <c r="OTE8" s="1553"/>
      <c r="OTF8" s="1553"/>
      <c r="OTG8" s="1553"/>
      <c r="OTH8" s="1553"/>
      <c r="OTI8" s="1553"/>
      <c r="OTJ8" s="1553"/>
      <c r="OTK8" s="1553"/>
      <c r="OTL8" s="1553"/>
      <c r="OTM8" s="1553"/>
      <c r="OTN8" s="1553"/>
      <c r="OTO8" s="1553"/>
      <c r="OTP8" s="1553"/>
      <c r="OTQ8" s="1553"/>
      <c r="OTR8" s="1553"/>
      <c r="OTS8" s="1553"/>
      <c r="OTT8" s="1553"/>
      <c r="OTU8" s="1553"/>
      <c r="OTV8" s="1553"/>
      <c r="OTW8" s="1553"/>
      <c r="OTX8" s="1553"/>
      <c r="OTY8" s="1553"/>
      <c r="OTZ8" s="1553"/>
      <c r="OUA8" s="1553"/>
      <c r="OUB8" s="1553"/>
      <c r="OUC8" s="1553"/>
      <c r="OUD8" s="1553"/>
      <c r="OUE8" s="1553"/>
      <c r="OUF8" s="1553"/>
      <c r="OUG8" s="1553"/>
      <c r="OUH8" s="1553"/>
      <c r="OUI8" s="1553"/>
      <c r="OUJ8" s="1553"/>
      <c r="OUK8" s="1553"/>
      <c r="OUL8" s="1553"/>
      <c r="OUM8" s="1553"/>
      <c r="OUN8" s="1553"/>
      <c r="OUO8" s="1553"/>
      <c r="OUP8" s="1553"/>
      <c r="OUQ8" s="1553"/>
      <c r="OUR8" s="1553"/>
      <c r="OUS8" s="1553"/>
      <c r="OUT8" s="1553"/>
      <c r="OUU8" s="1553"/>
      <c r="OUV8" s="1553"/>
      <c r="OUW8" s="1553"/>
      <c r="OUX8" s="1553"/>
      <c r="OUY8" s="1553"/>
      <c r="OUZ8" s="1553"/>
      <c r="OVA8" s="1553"/>
      <c r="OVB8" s="1553"/>
      <c r="OVC8" s="1553"/>
      <c r="OVD8" s="1553"/>
      <c r="OVE8" s="1553"/>
      <c r="OVF8" s="1553"/>
      <c r="OVG8" s="1553"/>
      <c r="OVH8" s="1553"/>
      <c r="OVI8" s="1553"/>
      <c r="OVJ8" s="1553"/>
      <c r="OVK8" s="1553"/>
      <c r="OVL8" s="1553"/>
      <c r="OVM8" s="1553"/>
      <c r="OVN8" s="1553"/>
      <c r="OVO8" s="1553"/>
      <c r="OVP8" s="1553"/>
      <c r="OVQ8" s="1553"/>
      <c r="OVR8" s="1553"/>
      <c r="OVS8" s="1553"/>
      <c r="OVT8" s="1553"/>
      <c r="OVU8" s="1553"/>
      <c r="OVV8" s="1553"/>
      <c r="OVW8" s="1553"/>
      <c r="OVX8" s="1553"/>
      <c r="OVY8" s="1553"/>
      <c r="OVZ8" s="1553"/>
      <c r="OWA8" s="1553"/>
      <c r="OWB8" s="1553"/>
      <c r="OWC8" s="1553"/>
      <c r="OWD8" s="1553"/>
      <c r="OWE8" s="1553"/>
      <c r="OWF8" s="1553"/>
      <c r="OWG8" s="1553"/>
      <c r="OWH8" s="1553"/>
      <c r="OWI8" s="1553"/>
      <c r="OWJ8" s="1553"/>
      <c r="OWK8" s="1553"/>
      <c r="OWL8" s="1553"/>
      <c r="OWM8" s="1553"/>
      <c r="OWN8" s="1553"/>
      <c r="OWO8" s="1553"/>
      <c r="OWP8" s="1553"/>
      <c r="OWQ8" s="1553"/>
      <c r="OWR8" s="1553"/>
      <c r="OWS8" s="1553"/>
      <c r="OWT8" s="1553"/>
      <c r="OWU8" s="1553"/>
      <c r="OWV8" s="1553"/>
      <c r="OWW8" s="1553"/>
      <c r="OWX8" s="1553"/>
      <c r="OWY8" s="1553"/>
      <c r="OWZ8" s="1553"/>
      <c r="OXA8" s="1553"/>
      <c r="OXB8" s="1553"/>
      <c r="OXC8" s="1553"/>
      <c r="OXD8" s="1553"/>
      <c r="OXE8" s="1553"/>
      <c r="OXF8" s="1553"/>
      <c r="OXG8" s="1553"/>
      <c r="OXH8" s="1553"/>
      <c r="OXI8" s="1553"/>
      <c r="OXJ8" s="1553"/>
      <c r="OXK8" s="1553"/>
      <c r="OXL8" s="1553"/>
      <c r="OXM8" s="1553"/>
      <c r="OXN8" s="1553"/>
      <c r="OXO8" s="1553"/>
      <c r="OXP8" s="1553"/>
      <c r="OXQ8" s="1553"/>
      <c r="OXR8" s="1553"/>
      <c r="OXS8" s="1553"/>
      <c r="OXT8" s="1553"/>
      <c r="OXU8" s="1553"/>
      <c r="OXV8" s="1553"/>
      <c r="OXW8" s="1553"/>
      <c r="OXX8" s="1553"/>
      <c r="OXY8" s="1553"/>
      <c r="OXZ8" s="1553"/>
      <c r="OYA8" s="1553"/>
      <c r="OYB8" s="1553"/>
      <c r="OYC8" s="1553"/>
      <c r="OYD8" s="1553"/>
      <c r="OYE8" s="1553"/>
      <c r="OYF8" s="1553"/>
      <c r="OYG8" s="1553"/>
      <c r="OYH8" s="1553"/>
      <c r="OYI8" s="1553"/>
      <c r="OYJ8" s="1553"/>
      <c r="OYK8" s="1553"/>
      <c r="OYL8" s="1553"/>
      <c r="OYM8" s="1553"/>
      <c r="OYN8" s="1553"/>
      <c r="OYO8" s="1553"/>
      <c r="OYP8" s="1553"/>
      <c r="OYQ8" s="1553"/>
      <c r="OYR8" s="1553"/>
      <c r="OYS8" s="1553"/>
      <c r="OYT8" s="1553"/>
      <c r="OYU8" s="1553"/>
      <c r="OYV8" s="1553"/>
      <c r="OYW8" s="1553"/>
      <c r="OYX8" s="1553"/>
      <c r="OYY8" s="1553"/>
      <c r="OYZ8" s="1553"/>
      <c r="OZA8" s="1553"/>
      <c r="OZB8" s="1553"/>
      <c r="OZC8" s="1553"/>
      <c r="OZD8" s="1553"/>
      <c r="OZE8" s="1553"/>
      <c r="OZF8" s="1553"/>
      <c r="OZG8" s="1553"/>
      <c r="OZH8" s="1553"/>
      <c r="OZI8" s="1553"/>
      <c r="OZJ8" s="1553"/>
      <c r="OZK8" s="1553"/>
      <c r="OZL8" s="1553"/>
      <c r="OZM8" s="1553"/>
      <c r="OZN8" s="1553"/>
      <c r="OZO8" s="1553"/>
      <c r="OZP8" s="1553"/>
      <c r="OZQ8" s="1553"/>
      <c r="OZR8" s="1553"/>
      <c r="OZS8" s="1553"/>
      <c r="OZT8" s="1553"/>
      <c r="OZU8" s="1553"/>
      <c r="OZV8" s="1553"/>
      <c r="OZW8" s="1553"/>
      <c r="OZX8" s="1553"/>
      <c r="OZY8" s="1553"/>
      <c r="OZZ8" s="1553"/>
      <c r="PAA8" s="1553"/>
      <c r="PAB8" s="1553"/>
      <c r="PAC8" s="1553"/>
      <c r="PAD8" s="1553"/>
      <c r="PAE8" s="1553"/>
      <c r="PAF8" s="1553"/>
      <c r="PAG8" s="1553"/>
      <c r="PAH8" s="1553"/>
      <c r="PAI8" s="1553"/>
      <c r="PAJ8" s="1553"/>
      <c r="PAK8" s="1553"/>
      <c r="PAL8" s="1553"/>
      <c r="PAM8" s="1553"/>
      <c r="PAN8" s="1553"/>
      <c r="PAO8" s="1553"/>
      <c r="PAP8" s="1553"/>
      <c r="PAQ8" s="1553"/>
      <c r="PAR8" s="1553"/>
      <c r="PAS8" s="1553"/>
      <c r="PAT8" s="1553"/>
      <c r="PAU8" s="1553"/>
      <c r="PAV8" s="1553"/>
      <c r="PAW8" s="1553"/>
      <c r="PAX8" s="1553"/>
      <c r="PAY8" s="1553"/>
      <c r="PAZ8" s="1553"/>
      <c r="PBA8" s="1553"/>
      <c r="PBB8" s="1553"/>
      <c r="PBC8" s="1553"/>
      <c r="PBD8" s="1553"/>
      <c r="PBE8" s="1553"/>
      <c r="PBF8" s="1553"/>
      <c r="PBG8" s="1553"/>
      <c r="PBH8" s="1553"/>
      <c r="PBI8" s="1553"/>
      <c r="PBJ8" s="1553"/>
      <c r="PBK8" s="1553"/>
      <c r="PBL8" s="1553"/>
      <c r="PBM8" s="1553"/>
      <c r="PBN8" s="1553"/>
      <c r="PBO8" s="1553"/>
      <c r="PBP8" s="1553"/>
      <c r="PBQ8" s="1553"/>
      <c r="PBR8" s="1553"/>
      <c r="PBS8" s="1553"/>
      <c r="PBT8" s="1553"/>
      <c r="PBU8" s="1553"/>
      <c r="PBV8" s="1553"/>
      <c r="PBW8" s="1553"/>
      <c r="PBX8" s="1553"/>
      <c r="PBY8" s="1553"/>
      <c r="PBZ8" s="1553"/>
      <c r="PCA8" s="1553"/>
      <c r="PCB8" s="1553"/>
      <c r="PCC8" s="1553"/>
      <c r="PCD8" s="1553"/>
      <c r="PCE8" s="1553"/>
      <c r="PCF8" s="1553"/>
      <c r="PCG8" s="1553"/>
      <c r="PCH8" s="1553"/>
      <c r="PCI8" s="1553"/>
      <c r="PCJ8" s="1553"/>
      <c r="PCK8" s="1553"/>
      <c r="PCL8" s="1553"/>
      <c r="PCM8" s="1553"/>
      <c r="PCN8" s="1553"/>
      <c r="PCO8" s="1553"/>
      <c r="PCP8" s="1553"/>
      <c r="PCQ8" s="1553"/>
      <c r="PCR8" s="1553"/>
      <c r="PCS8" s="1553"/>
      <c r="PCT8" s="1553"/>
      <c r="PCU8" s="1553"/>
      <c r="PCV8" s="1553"/>
      <c r="PCW8" s="1553"/>
      <c r="PCX8" s="1553"/>
      <c r="PCY8" s="1553"/>
      <c r="PCZ8" s="1553"/>
      <c r="PDA8" s="1553"/>
      <c r="PDB8" s="1553"/>
      <c r="PDC8" s="1553"/>
      <c r="PDD8" s="1553"/>
      <c r="PDE8" s="1553"/>
      <c r="PDF8" s="1553"/>
      <c r="PDG8" s="1553"/>
      <c r="PDH8" s="1553"/>
      <c r="PDI8" s="1553"/>
      <c r="PDJ8" s="1553"/>
      <c r="PDK8" s="1553"/>
      <c r="PDL8" s="1553"/>
      <c r="PDM8" s="1553"/>
      <c r="PDN8" s="1553"/>
      <c r="PDO8" s="1553"/>
      <c r="PDP8" s="1553"/>
      <c r="PDQ8" s="1553"/>
      <c r="PDR8" s="1553"/>
      <c r="PDS8" s="1553"/>
      <c r="PDT8" s="1553"/>
      <c r="PDU8" s="1553"/>
      <c r="PDV8" s="1553"/>
      <c r="PDW8" s="1553"/>
      <c r="PDX8" s="1553"/>
      <c r="PDY8" s="1553"/>
      <c r="PDZ8" s="1553"/>
      <c r="PEA8" s="1553"/>
      <c r="PEB8" s="1553"/>
      <c r="PEC8" s="1553"/>
      <c r="PED8" s="1553"/>
      <c r="PEE8" s="1553"/>
      <c r="PEF8" s="1553"/>
      <c r="PEG8" s="1553"/>
      <c r="PEH8" s="1553"/>
      <c r="PEI8" s="1553"/>
      <c r="PEJ8" s="1553"/>
      <c r="PEK8" s="1553"/>
      <c r="PEL8" s="1553"/>
      <c r="PEM8" s="1553"/>
      <c r="PEN8" s="1553"/>
      <c r="PEO8" s="1553"/>
      <c r="PEP8" s="1553"/>
      <c r="PEQ8" s="1553"/>
      <c r="PER8" s="1553"/>
      <c r="PES8" s="1553"/>
      <c r="PET8" s="1553"/>
      <c r="PEU8" s="1553"/>
      <c r="PEV8" s="1553"/>
      <c r="PEW8" s="1553"/>
      <c r="PEX8" s="1553"/>
      <c r="PEY8" s="1553"/>
      <c r="PEZ8" s="1553"/>
      <c r="PFA8" s="1553"/>
      <c r="PFB8" s="1553"/>
      <c r="PFC8" s="1553"/>
      <c r="PFD8" s="1553"/>
      <c r="PFE8" s="1553"/>
      <c r="PFF8" s="1553"/>
      <c r="PFG8" s="1553"/>
      <c r="PFH8" s="1553"/>
      <c r="PFI8" s="1553"/>
      <c r="PFJ8" s="1553"/>
      <c r="PFK8" s="1553"/>
      <c r="PFL8" s="1553"/>
      <c r="PFM8" s="1553"/>
      <c r="PFN8" s="1553"/>
      <c r="PFO8" s="1553"/>
      <c r="PFP8" s="1553"/>
      <c r="PFQ8" s="1553"/>
      <c r="PFR8" s="1553"/>
      <c r="PFS8" s="1553"/>
      <c r="PFT8" s="1553"/>
      <c r="PFU8" s="1553"/>
      <c r="PFV8" s="1553"/>
      <c r="PFW8" s="1553"/>
      <c r="PFX8" s="1553"/>
      <c r="PFY8" s="1553"/>
      <c r="PFZ8" s="1553"/>
      <c r="PGA8" s="1553"/>
      <c r="PGB8" s="1553"/>
      <c r="PGC8" s="1553"/>
      <c r="PGD8" s="1553"/>
      <c r="PGE8" s="1553"/>
      <c r="PGF8" s="1553"/>
      <c r="PGG8" s="1553"/>
      <c r="PGH8" s="1553"/>
      <c r="PGI8" s="1553"/>
      <c r="PGJ8" s="1553"/>
      <c r="PGK8" s="1553"/>
      <c r="PGL8" s="1553"/>
      <c r="PGM8" s="1553"/>
      <c r="PGN8" s="1553"/>
      <c r="PGO8" s="1553"/>
      <c r="PGP8" s="1553"/>
      <c r="PGQ8" s="1553"/>
      <c r="PGR8" s="1553"/>
      <c r="PGS8" s="1553"/>
      <c r="PGT8" s="1553"/>
      <c r="PGU8" s="1553"/>
      <c r="PGV8" s="1553"/>
      <c r="PGW8" s="1553"/>
      <c r="PGX8" s="1553"/>
      <c r="PGY8" s="1553"/>
      <c r="PGZ8" s="1553"/>
      <c r="PHA8" s="1553"/>
      <c r="PHB8" s="1553"/>
      <c r="PHC8" s="1553"/>
      <c r="PHD8" s="1553"/>
      <c r="PHE8" s="1553"/>
      <c r="PHF8" s="1553"/>
      <c r="PHG8" s="1553"/>
      <c r="PHH8" s="1553"/>
      <c r="PHI8" s="1553"/>
      <c r="PHJ8" s="1553"/>
      <c r="PHK8" s="1553"/>
      <c r="PHL8" s="1553"/>
      <c r="PHM8" s="1553"/>
      <c r="PHN8" s="1553"/>
      <c r="PHO8" s="1553"/>
      <c r="PHP8" s="1553"/>
      <c r="PHQ8" s="1553"/>
      <c r="PHR8" s="1553"/>
      <c r="PHS8" s="1553"/>
      <c r="PHT8" s="1553"/>
      <c r="PHU8" s="1553"/>
      <c r="PHV8" s="1553"/>
      <c r="PHW8" s="1553"/>
      <c r="PHX8" s="1553"/>
      <c r="PHY8" s="1553"/>
      <c r="PHZ8" s="1553"/>
      <c r="PIA8" s="1553"/>
      <c r="PIB8" s="1553"/>
      <c r="PIC8" s="1553"/>
      <c r="PID8" s="1553"/>
      <c r="PIE8" s="1553"/>
      <c r="PIF8" s="1553"/>
      <c r="PIG8" s="1553"/>
      <c r="PIH8" s="1553"/>
      <c r="PII8" s="1553"/>
      <c r="PIJ8" s="1553"/>
      <c r="PIK8" s="1553"/>
      <c r="PIL8" s="1553"/>
      <c r="PIM8" s="1553"/>
      <c r="PIN8" s="1553"/>
      <c r="PIO8" s="1553"/>
      <c r="PIP8" s="1553"/>
      <c r="PIQ8" s="1553"/>
      <c r="PIR8" s="1553"/>
      <c r="PIS8" s="1553"/>
      <c r="PIT8" s="1553"/>
      <c r="PIU8" s="1553"/>
      <c r="PIV8" s="1553"/>
      <c r="PIW8" s="1553"/>
      <c r="PIX8" s="1553"/>
      <c r="PIY8" s="1553"/>
      <c r="PIZ8" s="1553"/>
      <c r="PJA8" s="1553"/>
      <c r="PJB8" s="1553"/>
      <c r="PJC8" s="1553"/>
      <c r="PJD8" s="1553"/>
      <c r="PJE8" s="1553"/>
      <c r="PJF8" s="1553"/>
      <c r="PJG8" s="1553"/>
      <c r="PJH8" s="1553"/>
      <c r="PJI8" s="1553"/>
      <c r="PJJ8" s="1553"/>
      <c r="PJK8" s="1553"/>
      <c r="PJL8" s="1553"/>
      <c r="PJM8" s="1553"/>
      <c r="PJN8" s="1553"/>
      <c r="PJO8" s="1553"/>
      <c r="PJP8" s="1553"/>
      <c r="PJQ8" s="1553"/>
      <c r="PJR8" s="1553"/>
      <c r="PJS8" s="1553"/>
      <c r="PJT8" s="1553"/>
      <c r="PJU8" s="1553"/>
      <c r="PJV8" s="1553"/>
      <c r="PJW8" s="1553"/>
      <c r="PJX8" s="1553"/>
      <c r="PJY8" s="1553"/>
      <c r="PJZ8" s="1553"/>
      <c r="PKA8" s="1553"/>
      <c r="PKB8" s="1553"/>
      <c r="PKC8" s="1553"/>
      <c r="PKD8" s="1553"/>
      <c r="PKE8" s="1553"/>
      <c r="PKF8" s="1553"/>
      <c r="PKG8" s="1553"/>
      <c r="PKH8" s="1553"/>
      <c r="PKI8" s="1553"/>
      <c r="PKJ8" s="1553"/>
      <c r="PKK8" s="1553"/>
      <c r="PKL8" s="1553"/>
      <c r="PKM8" s="1553"/>
      <c r="PKN8" s="1553"/>
      <c r="PKO8" s="1553"/>
      <c r="PKP8" s="1553"/>
      <c r="PKQ8" s="1553"/>
      <c r="PKR8" s="1553"/>
      <c r="PKS8" s="1553"/>
      <c r="PKT8" s="1553"/>
      <c r="PKU8" s="1553"/>
      <c r="PKV8" s="1553"/>
      <c r="PKW8" s="1553"/>
      <c r="PKX8" s="1553"/>
      <c r="PKY8" s="1553"/>
      <c r="PKZ8" s="1553"/>
      <c r="PLA8" s="1553"/>
      <c r="PLB8" s="1553"/>
      <c r="PLC8" s="1553"/>
      <c r="PLD8" s="1553"/>
      <c r="PLE8" s="1553"/>
      <c r="PLF8" s="1553"/>
      <c r="PLG8" s="1553"/>
      <c r="PLH8" s="1553"/>
      <c r="PLI8" s="1553"/>
      <c r="PLJ8" s="1553"/>
      <c r="PLK8" s="1553"/>
      <c r="PLL8" s="1553"/>
      <c r="PLM8" s="1553"/>
      <c r="PLN8" s="1553"/>
      <c r="PLO8" s="1553"/>
      <c r="PLP8" s="1553"/>
      <c r="PLQ8" s="1553"/>
      <c r="PLR8" s="1553"/>
      <c r="PLS8" s="1553"/>
      <c r="PLT8" s="1553"/>
      <c r="PLU8" s="1553"/>
      <c r="PLV8" s="1553"/>
      <c r="PLW8" s="1553"/>
      <c r="PLX8" s="1553"/>
      <c r="PLY8" s="1553"/>
      <c r="PLZ8" s="1553"/>
      <c r="PMA8" s="1553"/>
      <c r="PMB8" s="1553"/>
      <c r="PMC8" s="1553"/>
      <c r="PMD8" s="1553"/>
      <c r="PME8" s="1553"/>
      <c r="PMF8" s="1553"/>
      <c r="PMG8" s="1553"/>
      <c r="PMH8" s="1553"/>
      <c r="PMI8" s="1553"/>
      <c r="PMJ8" s="1553"/>
      <c r="PMK8" s="1553"/>
      <c r="PML8" s="1553"/>
      <c r="PMM8" s="1553"/>
      <c r="PMN8" s="1553"/>
      <c r="PMO8" s="1553"/>
      <c r="PMP8" s="1553"/>
      <c r="PMQ8" s="1553"/>
      <c r="PMR8" s="1553"/>
      <c r="PMS8" s="1553"/>
      <c r="PMT8" s="1553"/>
      <c r="PMU8" s="1553"/>
      <c r="PMV8" s="1553"/>
      <c r="PMW8" s="1553"/>
      <c r="PMX8" s="1553"/>
      <c r="PMY8" s="1553"/>
      <c r="PMZ8" s="1553"/>
      <c r="PNA8" s="1553"/>
      <c r="PNB8" s="1553"/>
      <c r="PNC8" s="1553"/>
      <c r="PND8" s="1553"/>
      <c r="PNE8" s="1553"/>
      <c r="PNF8" s="1553"/>
      <c r="PNG8" s="1553"/>
      <c r="PNH8" s="1553"/>
      <c r="PNI8" s="1553"/>
      <c r="PNJ8" s="1553"/>
      <c r="PNK8" s="1553"/>
      <c r="PNL8" s="1553"/>
      <c r="PNM8" s="1553"/>
      <c r="PNN8" s="1553"/>
      <c r="PNO8" s="1553"/>
      <c r="PNP8" s="1553"/>
      <c r="PNQ8" s="1553"/>
      <c r="PNR8" s="1553"/>
      <c r="PNS8" s="1553"/>
      <c r="PNT8" s="1553"/>
      <c r="PNU8" s="1553"/>
      <c r="PNV8" s="1553"/>
      <c r="PNW8" s="1553"/>
      <c r="PNX8" s="1553"/>
      <c r="PNY8" s="1553"/>
      <c r="PNZ8" s="1553"/>
      <c r="POA8" s="1553"/>
      <c r="POB8" s="1553"/>
      <c r="POC8" s="1553"/>
      <c r="POD8" s="1553"/>
      <c r="POE8" s="1553"/>
      <c r="POF8" s="1553"/>
      <c r="POG8" s="1553"/>
      <c r="POH8" s="1553"/>
      <c r="POI8" s="1553"/>
      <c r="POJ8" s="1553"/>
      <c r="POK8" s="1553"/>
      <c r="POL8" s="1553"/>
      <c r="POM8" s="1553"/>
      <c r="PON8" s="1553"/>
      <c r="POO8" s="1553"/>
      <c r="POP8" s="1553"/>
      <c r="POQ8" s="1553"/>
      <c r="POR8" s="1553"/>
      <c r="POS8" s="1553"/>
      <c r="POT8" s="1553"/>
      <c r="POU8" s="1553"/>
      <c r="POV8" s="1553"/>
      <c r="POW8" s="1553"/>
      <c r="POX8" s="1553"/>
      <c r="POY8" s="1553"/>
      <c r="POZ8" s="1553"/>
      <c r="PPA8" s="1553"/>
      <c r="PPB8" s="1553"/>
      <c r="PPC8" s="1553"/>
      <c r="PPD8" s="1553"/>
      <c r="PPE8" s="1553"/>
      <c r="PPF8" s="1553"/>
      <c r="PPG8" s="1553"/>
      <c r="PPH8" s="1553"/>
      <c r="PPI8" s="1553"/>
      <c r="PPJ8" s="1553"/>
      <c r="PPK8" s="1553"/>
      <c r="PPL8" s="1553"/>
      <c r="PPM8" s="1553"/>
      <c r="PPN8" s="1553"/>
      <c r="PPO8" s="1553"/>
      <c r="PPP8" s="1553"/>
      <c r="PPQ8" s="1553"/>
      <c r="PPR8" s="1553"/>
      <c r="PPS8" s="1553"/>
      <c r="PPT8" s="1553"/>
      <c r="PPU8" s="1553"/>
      <c r="PPV8" s="1553"/>
      <c r="PPW8" s="1553"/>
      <c r="PPX8" s="1553"/>
      <c r="PPY8" s="1553"/>
      <c r="PPZ8" s="1553"/>
      <c r="PQA8" s="1553"/>
      <c r="PQB8" s="1553"/>
      <c r="PQC8" s="1553"/>
      <c r="PQD8" s="1553"/>
      <c r="PQE8" s="1553"/>
      <c r="PQF8" s="1553"/>
      <c r="PQG8" s="1553"/>
      <c r="PQH8" s="1553"/>
      <c r="PQI8" s="1553"/>
      <c r="PQJ8" s="1553"/>
      <c r="PQK8" s="1553"/>
      <c r="PQL8" s="1553"/>
      <c r="PQM8" s="1553"/>
      <c r="PQN8" s="1553"/>
      <c r="PQO8" s="1553"/>
      <c r="PQP8" s="1553"/>
      <c r="PQQ8" s="1553"/>
      <c r="PQR8" s="1553"/>
      <c r="PQS8" s="1553"/>
      <c r="PQT8" s="1553"/>
      <c r="PQU8" s="1553"/>
      <c r="PQV8" s="1553"/>
      <c r="PQW8" s="1553"/>
      <c r="PQX8" s="1553"/>
      <c r="PQY8" s="1553"/>
      <c r="PQZ8" s="1553"/>
      <c r="PRA8" s="1553"/>
      <c r="PRB8" s="1553"/>
      <c r="PRC8" s="1553"/>
      <c r="PRD8" s="1553"/>
      <c r="PRE8" s="1553"/>
      <c r="PRF8" s="1553"/>
      <c r="PRG8" s="1553"/>
      <c r="PRH8" s="1553"/>
      <c r="PRI8" s="1553"/>
      <c r="PRJ8" s="1553"/>
      <c r="PRK8" s="1553"/>
      <c r="PRL8" s="1553"/>
      <c r="PRM8" s="1553"/>
      <c r="PRN8" s="1553"/>
      <c r="PRO8" s="1553"/>
      <c r="PRP8" s="1553"/>
      <c r="PRQ8" s="1553"/>
      <c r="PRR8" s="1553"/>
      <c r="PRS8" s="1553"/>
      <c r="PRT8" s="1553"/>
      <c r="PRU8" s="1553"/>
      <c r="PRV8" s="1553"/>
      <c r="PRW8" s="1553"/>
      <c r="PRX8" s="1553"/>
      <c r="PRY8" s="1553"/>
      <c r="PRZ8" s="1553"/>
      <c r="PSA8" s="1553"/>
      <c r="PSB8" s="1553"/>
      <c r="PSC8" s="1553"/>
      <c r="PSD8" s="1553"/>
      <c r="PSE8" s="1553"/>
      <c r="PSF8" s="1553"/>
      <c r="PSG8" s="1553"/>
      <c r="PSH8" s="1553"/>
      <c r="PSI8" s="1553"/>
      <c r="PSJ8" s="1553"/>
      <c r="PSK8" s="1553"/>
      <c r="PSL8" s="1553"/>
      <c r="PSM8" s="1553"/>
      <c r="PSN8" s="1553"/>
      <c r="PSO8" s="1553"/>
      <c r="PSP8" s="1553"/>
      <c r="PSQ8" s="1553"/>
      <c r="PSR8" s="1553"/>
      <c r="PSS8" s="1553"/>
      <c r="PST8" s="1553"/>
      <c r="PSU8" s="1553"/>
      <c r="PSV8" s="1553"/>
      <c r="PSW8" s="1553"/>
      <c r="PSX8" s="1553"/>
      <c r="PSY8" s="1553"/>
      <c r="PSZ8" s="1553"/>
      <c r="PTA8" s="1553"/>
      <c r="PTB8" s="1553"/>
      <c r="PTC8" s="1553"/>
      <c r="PTD8" s="1553"/>
      <c r="PTE8" s="1553"/>
      <c r="PTF8" s="1553"/>
      <c r="PTG8" s="1553"/>
      <c r="PTH8" s="1553"/>
      <c r="PTI8" s="1553"/>
      <c r="PTJ8" s="1553"/>
      <c r="PTK8" s="1553"/>
      <c r="PTL8" s="1553"/>
      <c r="PTM8" s="1553"/>
      <c r="PTN8" s="1553"/>
      <c r="PTO8" s="1553"/>
      <c r="PTP8" s="1553"/>
      <c r="PTQ8" s="1553"/>
      <c r="PTR8" s="1553"/>
      <c r="PTS8" s="1553"/>
      <c r="PTT8" s="1553"/>
      <c r="PTU8" s="1553"/>
      <c r="PTV8" s="1553"/>
      <c r="PTW8" s="1553"/>
      <c r="PTX8" s="1553"/>
      <c r="PTY8" s="1553"/>
      <c r="PTZ8" s="1553"/>
      <c r="PUA8" s="1553"/>
      <c r="PUB8" s="1553"/>
      <c r="PUC8" s="1553"/>
      <c r="PUD8" s="1553"/>
      <c r="PUE8" s="1553"/>
      <c r="PUF8" s="1553"/>
      <c r="PUG8" s="1553"/>
      <c r="PUH8" s="1553"/>
      <c r="PUI8" s="1553"/>
      <c r="PUJ8" s="1553"/>
      <c r="PUK8" s="1553"/>
      <c r="PUL8" s="1553"/>
      <c r="PUM8" s="1553"/>
      <c r="PUN8" s="1553"/>
      <c r="PUO8" s="1553"/>
      <c r="PUP8" s="1553"/>
      <c r="PUQ8" s="1553"/>
      <c r="PUR8" s="1553"/>
      <c r="PUS8" s="1553"/>
      <c r="PUT8" s="1553"/>
      <c r="PUU8" s="1553"/>
      <c r="PUV8" s="1553"/>
      <c r="PUW8" s="1553"/>
      <c r="PUX8" s="1553"/>
      <c r="PUY8" s="1553"/>
      <c r="PUZ8" s="1553"/>
      <c r="PVA8" s="1553"/>
      <c r="PVB8" s="1553"/>
      <c r="PVC8" s="1553"/>
      <c r="PVD8" s="1553"/>
      <c r="PVE8" s="1553"/>
      <c r="PVF8" s="1553"/>
      <c r="PVG8" s="1553"/>
      <c r="PVH8" s="1553"/>
      <c r="PVI8" s="1553"/>
      <c r="PVJ8" s="1553"/>
      <c r="PVK8" s="1553"/>
      <c r="PVL8" s="1553"/>
      <c r="PVM8" s="1553"/>
      <c r="PVN8" s="1553"/>
      <c r="PVO8" s="1553"/>
      <c r="PVP8" s="1553"/>
      <c r="PVQ8" s="1553"/>
      <c r="PVR8" s="1553"/>
      <c r="PVS8" s="1553"/>
      <c r="PVT8" s="1553"/>
      <c r="PVU8" s="1553"/>
      <c r="PVV8" s="1553"/>
      <c r="PVW8" s="1553"/>
      <c r="PVX8" s="1553"/>
      <c r="PVY8" s="1553"/>
      <c r="PVZ8" s="1553"/>
      <c r="PWA8" s="1553"/>
      <c r="PWB8" s="1553"/>
      <c r="PWC8" s="1553"/>
      <c r="PWD8" s="1553"/>
      <c r="PWE8" s="1553"/>
      <c r="PWF8" s="1553"/>
      <c r="PWG8" s="1553"/>
      <c r="PWH8" s="1553"/>
      <c r="PWI8" s="1553"/>
      <c r="PWJ8" s="1553"/>
      <c r="PWK8" s="1553"/>
      <c r="PWL8" s="1553"/>
      <c r="PWM8" s="1553"/>
      <c r="PWN8" s="1553"/>
      <c r="PWO8" s="1553"/>
      <c r="PWP8" s="1553"/>
      <c r="PWQ8" s="1553"/>
      <c r="PWR8" s="1553"/>
      <c r="PWS8" s="1553"/>
      <c r="PWT8" s="1553"/>
      <c r="PWU8" s="1553"/>
      <c r="PWV8" s="1553"/>
      <c r="PWW8" s="1553"/>
      <c r="PWX8" s="1553"/>
      <c r="PWY8" s="1553"/>
      <c r="PWZ8" s="1553"/>
      <c r="PXA8" s="1553"/>
      <c r="PXB8" s="1553"/>
      <c r="PXC8" s="1553"/>
      <c r="PXD8" s="1553"/>
      <c r="PXE8" s="1553"/>
      <c r="PXF8" s="1553"/>
      <c r="PXG8" s="1553"/>
      <c r="PXH8" s="1553"/>
      <c r="PXI8" s="1553"/>
      <c r="PXJ8" s="1553"/>
      <c r="PXK8" s="1553"/>
      <c r="PXL8" s="1553"/>
      <c r="PXM8" s="1553"/>
      <c r="PXN8" s="1553"/>
      <c r="PXO8" s="1553"/>
      <c r="PXP8" s="1553"/>
      <c r="PXQ8" s="1553"/>
      <c r="PXR8" s="1553"/>
      <c r="PXS8" s="1553"/>
      <c r="PXT8" s="1553"/>
      <c r="PXU8" s="1553"/>
      <c r="PXV8" s="1553"/>
      <c r="PXW8" s="1553"/>
      <c r="PXX8" s="1553"/>
      <c r="PXY8" s="1553"/>
      <c r="PXZ8" s="1553"/>
      <c r="PYA8" s="1553"/>
      <c r="PYB8" s="1553"/>
      <c r="PYC8" s="1553"/>
      <c r="PYD8" s="1553"/>
      <c r="PYE8" s="1553"/>
      <c r="PYF8" s="1553"/>
      <c r="PYG8" s="1553"/>
      <c r="PYH8" s="1553"/>
      <c r="PYI8" s="1553"/>
      <c r="PYJ8" s="1553"/>
      <c r="PYK8" s="1553"/>
      <c r="PYL8" s="1553"/>
      <c r="PYM8" s="1553"/>
      <c r="PYN8" s="1553"/>
      <c r="PYO8" s="1553"/>
      <c r="PYP8" s="1553"/>
      <c r="PYQ8" s="1553"/>
      <c r="PYR8" s="1553"/>
      <c r="PYS8" s="1553"/>
      <c r="PYT8" s="1553"/>
      <c r="PYU8" s="1553"/>
      <c r="PYV8" s="1553"/>
      <c r="PYW8" s="1553"/>
      <c r="PYX8" s="1553"/>
      <c r="PYY8" s="1553"/>
      <c r="PYZ8" s="1553"/>
      <c r="PZA8" s="1553"/>
      <c r="PZB8" s="1553"/>
      <c r="PZC8" s="1553"/>
      <c r="PZD8" s="1553"/>
      <c r="PZE8" s="1553"/>
      <c r="PZF8" s="1553"/>
      <c r="PZG8" s="1553"/>
      <c r="PZH8" s="1553"/>
      <c r="PZI8" s="1553"/>
      <c r="PZJ8" s="1553"/>
      <c r="PZK8" s="1553"/>
      <c r="PZL8" s="1553"/>
      <c r="PZM8" s="1553"/>
      <c r="PZN8" s="1553"/>
      <c r="PZO8" s="1553"/>
      <c r="PZP8" s="1553"/>
      <c r="PZQ8" s="1553"/>
      <c r="PZR8" s="1553"/>
      <c r="PZS8" s="1553"/>
      <c r="PZT8" s="1553"/>
      <c r="PZU8" s="1553"/>
      <c r="PZV8" s="1553"/>
      <c r="PZW8" s="1553"/>
      <c r="PZX8" s="1553"/>
      <c r="PZY8" s="1553"/>
      <c r="PZZ8" s="1553"/>
      <c r="QAA8" s="1553"/>
      <c r="QAB8" s="1553"/>
      <c r="QAC8" s="1553"/>
      <c r="QAD8" s="1553"/>
      <c r="QAE8" s="1553"/>
      <c r="QAF8" s="1553"/>
      <c r="QAG8" s="1553"/>
      <c r="QAH8" s="1553"/>
      <c r="QAI8" s="1553"/>
      <c r="QAJ8" s="1553"/>
      <c r="QAK8" s="1553"/>
      <c r="QAL8" s="1553"/>
      <c r="QAM8" s="1553"/>
      <c r="QAN8" s="1553"/>
      <c r="QAO8" s="1553"/>
      <c r="QAP8" s="1553"/>
      <c r="QAQ8" s="1553"/>
      <c r="QAR8" s="1553"/>
      <c r="QAS8" s="1553"/>
      <c r="QAT8" s="1553"/>
      <c r="QAU8" s="1553"/>
      <c r="QAV8" s="1553"/>
      <c r="QAW8" s="1553"/>
      <c r="QAX8" s="1553"/>
      <c r="QAY8" s="1553"/>
      <c r="QAZ8" s="1553"/>
      <c r="QBA8" s="1553"/>
      <c r="QBB8" s="1553"/>
      <c r="QBC8" s="1553"/>
      <c r="QBD8" s="1553"/>
      <c r="QBE8" s="1553"/>
      <c r="QBF8" s="1553"/>
      <c r="QBG8" s="1553"/>
      <c r="QBH8" s="1553"/>
      <c r="QBI8" s="1553"/>
      <c r="QBJ8" s="1553"/>
      <c r="QBK8" s="1553"/>
      <c r="QBL8" s="1553"/>
      <c r="QBM8" s="1553"/>
      <c r="QBN8" s="1553"/>
      <c r="QBO8" s="1553"/>
      <c r="QBP8" s="1553"/>
      <c r="QBQ8" s="1553"/>
      <c r="QBR8" s="1553"/>
      <c r="QBS8" s="1553"/>
      <c r="QBT8" s="1553"/>
      <c r="QBU8" s="1553"/>
      <c r="QBV8" s="1553"/>
      <c r="QBW8" s="1553"/>
      <c r="QBX8" s="1553"/>
      <c r="QBY8" s="1553"/>
      <c r="QBZ8" s="1553"/>
      <c r="QCA8" s="1553"/>
      <c r="QCB8" s="1553"/>
      <c r="QCC8" s="1553"/>
      <c r="QCD8" s="1553"/>
      <c r="QCE8" s="1553"/>
      <c r="QCF8" s="1553"/>
      <c r="QCG8" s="1553"/>
      <c r="QCH8" s="1553"/>
      <c r="QCI8" s="1553"/>
      <c r="QCJ8" s="1553"/>
      <c r="QCK8" s="1553"/>
      <c r="QCL8" s="1553"/>
      <c r="QCM8" s="1553"/>
      <c r="QCN8" s="1553"/>
      <c r="QCO8" s="1553"/>
      <c r="QCP8" s="1553"/>
      <c r="QCQ8" s="1553"/>
      <c r="QCR8" s="1553"/>
      <c r="QCS8" s="1553"/>
      <c r="QCT8" s="1553"/>
      <c r="QCU8" s="1553"/>
      <c r="QCV8" s="1553"/>
      <c r="QCW8" s="1553"/>
      <c r="QCX8" s="1553"/>
      <c r="QCY8" s="1553"/>
      <c r="QCZ8" s="1553"/>
      <c r="QDA8" s="1553"/>
      <c r="QDB8" s="1553"/>
      <c r="QDC8" s="1553"/>
      <c r="QDD8" s="1553"/>
      <c r="QDE8" s="1553"/>
      <c r="QDF8" s="1553"/>
      <c r="QDG8" s="1553"/>
      <c r="QDH8" s="1553"/>
      <c r="QDI8" s="1553"/>
      <c r="QDJ8" s="1553"/>
      <c r="QDK8" s="1553"/>
      <c r="QDL8" s="1553"/>
      <c r="QDM8" s="1553"/>
      <c r="QDN8" s="1553"/>
      <c r="QDO8" s="1553"/>
      <c r="QDP8" s="1553"/>
      <c r="QDQ8" s="1553"/>
      <c r="QDR8" s="1553"/>
      <c r="QDS8" s="1553"/>
      <c r="QDT8" s="1553"/>
      <c r="QDU8" s="1553"/>
      <c r="QDV8" s="1553"/>
      <c r="QDW8" s="1553"/>
      <c r="QDX8" s="1553"/>
      <c r="QDY8" s="1553"/>
      <c r="QDZ8" s="1553"/>
      <c r="QEA8" s="1553"/>
      <c r="QEB8" s="1553"/>
      <c r="QEC8" s="1553"/>
      <c r="QED8" s="1553"/>
      <c r="QEE8" s="1553"/>
      <c r="QEF8" s="1553"/>
      <c r="QEG8" s="1553"/>
      <c r="QEH8" s="1553"/>
      <c r="QEI8" s="1553"/>
      <c r="QEJ8" s="1553"/>
      <c r="QEK8" s="1553"/>
      <c r="QEL8" s="1553"/>
      <c r="QEM8" s="1553"/>
      <c r="QEN8" s="1553"/>
      <c r="QEO8" s="1553"/>
      <c r="QEP8" s="1553"/>
      <c r="QEQ8" s="1553"/>
      <c r="QER8" s="1553"/>
      <c r="QES8" s="1553"/>
      <c r="QET8" s="1553"/>
      <c r="QEU8" s="1553"/>
      <c r="QEV8" s="1553"/>
      <c r="QEW8" s="1553"/>
      <c r="QEX8" s="1553"/>
      <c r="QEY8" s="1553"/>
      <c r="QEZ8" s="1553"/>
      <c r="QFA8" s="1553"/>
      <c r="QFB8" s="1553"/>
      <c r="QFC8" s="1553"/>
      <c r="QFD8" s="1553"/>
      <c r="QFE8" s="1553"/>
      <c r="QFF8" s="1553"/>
      <c r="QFG8" s="1553"/>
      <c r="QFH8" s="1553"/>
      <c r="QFI8" s="1553"/>
      <c r="QFJ8" s="1553"/>
      <c r="QFK8" s="1553"/>
      <c r="QFL8" s="1553"/>
      <c r="QFM8" s="1553"/>
      <c r="QFN8" s="1553"/>
      <c r="QFO8" s="1553"/>
      <c r="QFP8" s="1553"/>
      <c r="QFQ8" s="1553"/>
      <c r="QFR8" s="1553"/>
      <c r="QFS8" s="1553"/>
      <c r="QFT8" s="1553"/>
      <c r="QFU8" s="1553"/>
      <c r="QFV8" s="1553"/>
      <c r="QFW8" s="1553"/>
      <c r="QFX8" s="1553"/>
      <c r="QFY8" s="1553"/>
      <c r="QFZ8" s="1553"/>
      <c r="QGA8" s="1553"/>
      <c r="QGB8" s="1553"/>
      <c r="QGC8" s="1553"/>
      <c r="QGD8" s="1553"/>
      <c r="QGE8" s="1553"/>
      <c r="QGF8" s="1553"/>
      <c r="QGG8" s="1553"/>
      <c r="QGH8" s="1553"/>
      <c r="QGI8" s="1553"/>
      <c r="QGJ8" s="1553"/>
      <c r="QGK8" s="1553"/>
      <c r="QGL8" s="1553"/>
      <c r="QGM8" s="1553"/>
      <c r="QGN8" s="1553"/>
      <c r="QGO8" s="1553"/>
      <c r="QGP8" s="1553"/>
      <c r="QGQ8" s="1553"/>
      <c r="QGR8" s="1553"/>
      <c r="QGS8" s="1553"/>
      <c r="QGT8" s="1553"/>
      <c r="QGU8" s="1553"/>
      <c r="QGV8" s="1553"/>
      <c r="QGW8" s="1553"/>
      <c r="QGX8" s="1553"/>
      <c r="QGY8" s="1553"/>
      <c r="QGZ8" s="1553"/>
      <c r="QHA8" s="1553"/>
      <c r="QHB8" s="1553"/>
      <c r="QHC8" s="1553"/>
      <c r="QHD8" s="1553"/>
      <c r="QHE8" s="1553"/>
      <c r="QHF8" s="1553"/>
      <c r="QHG8" s="1553"/>
      <c r="QHH8" s="1553"/>
      <c r="QHI8" s="1553"/>
      <c r="QHJ8" s="1553"/>
      <c r="QHK8" s="1553"/>
      <c r="QHL8" s="1553"/>
      <c r="QHM8" s="1553"/>
      <c r="QHN8" s="1553"/>
      <c r="QHO8" s="1553"/>
      <c r="QHP8" s="1553"/>
      <c r="QHQ8" s="1553"/>
      <c r="QHR8" s="1553"/>
      <c r="QHS8" s="1553"/>
      <c r="QHT8" s="1553"/>
      <c r="QHU8" s="1553"/>
      <c r="QHV8" s="1553"/>
      <c r="QHW8" s="1553"/>
      <c r="QHX8" s="1553"/>
      <c r="QHY8" s="1553"/>
      <c r="QHZ8" s="1553"/>
      <c r="QIA8" s="1553"/>
      <c r="QIB8" s="1553"/>
      <c r="QIC8" s="1553"/>
      <c r="QID8" s="1553"/>
      <c r="QIE8" s="1553"/>
      <c r="QIF8" s="1553"/>
      <c r="QIG8" s="1553"/>
      <c r="QIH8" s="1553"/>
      <c r="QII8" s="1553"/>
      <c r="QIJ8" s="1553"/>
      <c r="QIK8" s="1553"/>
      <c r="QIL8" s="1553"/>
      <c r="QIM8" s="1553"/>
      <c r="QIN8" s="1553"/>
      <c r="QIO8" s="1553"/>
      <c r="QIP8" s="1553"/>
      <c r="QIQ8" s="1553"/>
      <c r="QIR8" s="1553"/>
      <c r="QIS8" s="1553"/>
      <c r="QIT8" s="1553"/>
      <c r="QIU8" s="1553"/>
      <c r="QIV8" s="1553"/>
      <c r="QIW8" s="1553"/>
      <c r="QIX8" s="1553"/>
      <c r="QIY8" s="1553"/>
      <c r="QIZ8" s="1553"/>
      <c r="QJA8" s="1553"/>
      <c r="QJB8" s="1553"/>
      <c r="QJC8" s="1553"/>
      <c r="QJD8" s="1553"/>
      <c r="QJE8" s="1553"/>
      <c r="QJF8" s="1553"/>
      <c r="QJG8" s="1553"/>
      <c r="QJH8" s="1553"/>
      <c r="QJI8" s="1553"/>
      <c r="QJJ8" s="1553"/>
      <c r="QJK8" s="1553"/>
      <c r="QJL8" s="1553"/>
      <c r="QJM8" s="1553"/>
      <c r="QJN8" s="1553"/>
      <c r="QJO8" s="1553"/>
      <c r="QJP8" s="1553"/>
      <c r="QJQ8" s="1553"/>
      <c r="QJR8" s="1553"/>
      <c r="QJS8" s="1553"/>
      <c r="QJT8" s="1553"/>
      <c r="QJU8" s="1553"/>
      <c r="QJV8" s="1553"/>
      <c r="QJW8" s="1553"/>
      <c r="QJX8" s="1553"/>
      <c r="QJY8" s="1553"/>
      <c r="QJZ8" s="1553"/>
      <c r="QKA8" s="1553"/>
      <c r="QKB8" s="1553"/>
      <c r="QKC8" s="1553"/>
      <c r="QKD8" s="1553"/>
      <c r="QKE8" s="1553"/>
      <c r="QKF8" s="1553"/>
      <c r="QKG8" s="1553"/>
      <c r="QKH8" s="1553"/>
      <c r="QKI8" s="1553"/>
      <c r="QKJ8" s="1553"/>
      <c r="QKK8" s="1553"/>
      <c r="QKL8" s="1553"/>
      <c r="QKM8" s="1553"/>
      <c r="QKN8" s="1553"/>
      <c r="QKO8" s="1553"/>
      <c r="QKP8" s="1553"/>
      <c r="QKQ8" s="1553"/>
      <c r="QKR8" s="1553"/>
      <c r="QKS8" s="1553"/>
      <c r="QKT8" s="1553"/>
      <c r="QKU8" s="1553"/>
      <c r="QKV8" s="1553"/>
      <c r="QKW8" s="1553"/>
      <c r="QKX8" s="1553"/>
      <c r="QKY8" s="1553"/>
      <c r="QKZ8" s="1553"/>
      <c r="QLA8" s="1553"/>
      <c r="QLB8" s="1553"/>
      <c r="QLC8" s="1553"/>
      <c r="QLD8" s="1553"/>
      <c r="QLE8" s="1553"/>
      <c r="QLF8" s="1553"/>
      <c r="QLG8" s="1553"/>
      <c r="QLH8" s="1553"/>
      <c r="QLI8" s="1553"/>
      <c r="QLJ8" s="1553"/>
      <c r="QLK8" s="1553"/>
      <c r="QLL8" s="1553"/>
      <c r="QLM8" s="1553"/>
      <c r="QLN8" s="1553"/>
      <c r="QLO8" s="1553"/>
      <c r="QLP8" s="1553"/>
      <c r="QLQ8" s="1553"/>
      <c r="QLR8" s="1553"/>
      <c r="QLS8" s="1553"/>
      <c r="QLT8" s="1553"/>
      <c r="QLU8" s="1553"/>
      <c r="QLV8" s="1553"/>
      <c r="QLW8" s="1553"/>
      <c r="QLX8" s="1553"/>
      <c r="QLY8" s="1553"/>
      <c r="QLZ8" s="1553"/>
      <c r="QMA8" s="1553"/>
      <c r="QMB8" s="1553"/>
      <c r="QMC8" s="1553"/>
      <c r="QMD8" s="1553"/>
      <c r="QME8" s="1553"/>
      <c r="QMF8" s="1553"/>
      <c r="QMG8" s="1553"/>
      <c r="QMH8" s="1553"/>
      <c r="QMI8" s="1553"/>
      <c r="QMJ8" s="1553"/>
      <c r="QMK8" s="1553"/>
      <c r="QML8" s="1553"/>
      <c r="QMM8" s="1553"/>
      <c r="QMN8" s="1553"/>
      <c r="QMO8" s="1553"/>
      <c r="QMP8" s="1553"/>
      <c r="QMQ8" s="1553"/>
      <c r="QMR8" s="1553"/>
      <c r="QMS8" s="1553"/>
      <c r="QMT8" s="1553"/>
      <c r="QMU8" s="1553"/>
      <c r="QMV8" s="1553"/>
      <c r="QMW8" s="1553"/>
      <c r="QMX8" s="1553"/>
      <c r="QMY8" s="1553"/>
      <c r="QMZ8" s="1553"/>
      <c r="QNA8" s="1553"/>
      <c r="QNB8" s="1553"/>
      <c r="QNC8" s="1553"/>
      <c r="QND8" s="1553"/>
      <c r="QNE8" s="1553"/>
      <c r="QNF8" s="1553"/>
      <c r="QNG8" s="1553"/>
      <c r="QNH8" s="1553"/>
      <c r="QNI8" s="1553"/>
      <c r="QNJ8" s="1553"/>
      <c r="QNK8" s="1553"/>
      <c r="QNL8" s="1553"/>
      <c r="QNM8" s="1553"/>
      <c r="QNN8" s="1553"/>
      <c r="QNO8" s="1553"/>
      <c r="QNP8" s="1553"/>
      <c r="QNQ8" s="1553"/>
      <c r="QNR8" s="1553"/>
      <c r="QNS8" s="1553"/>
      <c r="QNT8" s="1553"/>
      <c r="QNU8" s="1553"/>
      <c r="QNV8" s="1553"/>
      <c r="QNW8" s="1553"/>
      <c r="QNX8" s="1553"/>
      <c r="QNY8" s="1553"/>
      <c r="QNZ8" s="1553"/>
      <c r="QOA8" s="1553"/>
      <c r="QOB8" s="1553"/>
      <c r="QOC8" s="1553"/>
      <c r="QOD8" s="1553"/>
      <c r="QOE8" s="1553"/>
      <c r="QOF8" s="1553"/>
      <c r="QOG8" s="1553"/>
      <c r="QOH8" s="1553"/>
      <c r="QOI8" s="1553"/>
      <c r="QOJ8" s="1553"/>
      <c r="QOK8" s="1553"/>
      <c r="QOL8" s="1553"/>
      <c r="QOM8" s="1553"/>
      <c r="QON8" s="1553"/>
      <c r="QOO8" s="1553"/>
      <c r="QOP8" s="1553"/>
      <c r="QOQ8" s="1553"/>
      <c r="QOR8" s="1553"/>
      <c r="QOS8" s="1553"/>
      <c r="QOT8" s="1553"/>
      <c r="QOU8" s="1553"/>
      <c r="QOV8" s="1553"/>
      <c r="QOW8" s="1553"/>
      <c r="QOX8" s="1553"/>
      <c r="QOY8" s="1553"/>
      <c r="QOZ8" s="1553"/>
      <c r="QPA8" s="1553"/>
      <c r="QPB8" s="1553"/>
      <c r="QPC8" s="1553"/>
      <c r="QPD8" s="1553"/>
      <c r="QPE8" s="1553"/>
      <c r="QPF8" s="1553"/>
      <c r="QPG8" s="1553"/>
      <c r="QPH8" s="1553"/>
      <c r="QPI8" s="1553"/>
      <c r="QPJ8" s="1553"/>
      <c r="QPK8" s="1553"/>
      <c r="QPL8" s="1553"/>
      <c r="QPM8" s="1553"/>
      <c r="QPN8" s="1553"/>
      <c r="QPO8" s="1553"/>
      <c r="QPP8" s="1553"/>
      <c r="QPQ8" s="1553"/>
      <c r="QPR8" s="1553"/>
      <c r="QPS8" s="1553"/>
      <c r="QPT8" s="1553"/>
      <c r="QPU8" s="1553"/>
      <c r="QPV8" s="1553"/>
      <c r="QPW8" s="1553"/>
      <c r="QPX8" s="1553"/>
      <c r="QPY8" s="1553"/>
      <c r="QPZ8" s="1553"/>
      <c r="QQA8" s="1553"/>
      <c r="QQB8" s="1553"/>
      <c r="QQC8" s="1553"/>
      <c r="QQD8" s="1553"/>
      <c r="QQE8" s="1553"/>
      <c r="QQF8" s="1553"/>
      <c r="QQG8" s="1553"/>
      <c r="QQH8" s="1553"/>
      <c r="QQI8" s="1553"/>
      <c r="QQJ8" s="1553"/>
      <c r="QQK8" s="1553"/>
      <c r="QQL8" s="1553"/>
      <c r="QQM8" s="1553"/>
      <c r="QQN8" s="1553"/>
      <c r="QQO8" s="1553"/>
      <c r="QQP8" s="1553"/>
      <c r="QQQ8" s="1553"/>
      <c r="QQR8" s="1553"/>
      <c r="QQS8" s="1553"/>
      <c r="QQT8" s="1553"/>
      <c r="QQU8" s="1553"/>
      <c r="QQV8" s="1553"/>
      <c r="QQW8" s="1553"/>
      <c r="QQX8" s="1553"/>
      <c r="QQY8" s="1553"/>
      <c r="QQZ8" s="1553"/>
      <c r="QRA8" s="1553"/>
      <c r="QRB8" s="1553"/>
      <c r="QRC8" s="1553"/>
      <c r="QRD8" s="1553"/>
      <c r="QRE8" s="1553"/>
      <c r="QRF8" s="1553"/>
      <c r="QRG8" s="1553"/>
      <c r="QRH8" s="1553"/>
      <c r="QRI8" s="1553"/>
      <c r="QRJ8" s="1553"/>
      <c r="QRK8" s="1553"/>
      <c r="QRL8" s="1553"/>
      <c r="QRM8" s="1553"/>
      <c r="QRN8" s="1553"/>
      <c r="QRO8" s="1553"/>
      <c r="QRP8" s="1553"/>
      <c r="QRQ8" s="1553"/>
      <c r="QRR8" s="1553"/>
      <c r="QRS8" s="1553"/>
      <c r="QRT8" s="1553"/>
      <c r="QRU8" s="1553"/>
      <c r="QRV8" s="1553"/>
      <c r="QRW8" s="1553"/>
      <c r="QRX8" s="1553"/>
      <c r="QRY8" s="1553"/>
      <c r="QRZ8" s="1553"/>
      <c r="QSA8" s="1553"/>
      <c r="QSB8" s="1553"/>
      <c r="QSC8" s="1553"/>
      <c r="QSD8" s="1553"/>
      <c r="QSE8" s="1553"/>
      <c r="QSF8" s="1553"/>
      <c r="QSG8" s="1553"/>
      <c r="QSH8" s="1553"/>
      <c r="QSI8" s="1553"/>
      <c r="QSJ8" s="1553"/>
      <c r="QSK8" s="1553"/>
      <c r="QSL8" s="1553"/>
      <c r="QSM8" s="1553"/>
      <c r="QSN8" s="1553"/>
      <c r="QSO8" s="1553"/>
      <c r="QSP8" s="1553"/>
      <c r="QSQ8" s="1553"/>
      <c r="QSR8" s="1553"/>
      <c r="QSS8" s="1553"/>
      <c r="QST8" s="1553"/>
      <c r="QSU8" s="1553"/>
      <c r="QSV8" s="1553"/>
      <c r="QSW8" s="1553"/>
      <c r="QSX8" s="1553"/>
      <c r="QSY8" s="1553"/>
      <c r="QSZ8" s="1553"/>
      <c r="QTA8" s="1553"/>
      <c r="QTB8" s="1553"/>
      <c r="QTC8" s="1553"/>
      <c r="QTD8" s="1553"/>
      <c r="QTE8" s="1553"/>
      <c r="QTF8" s="1553"/>
      <c r="QTG8" s="1553"/>
      <c r="QTH8" s="1553"/>
      <c r="QTI8" s="1553"/>
      <c r="QTJ8" s="1553"/>
      <c r="QTK8" s="1553"/>
      <c r="QTL8" s="1553"/>
      <c r="QTM8" s="1553"/>
      <c r="QTN8" s="1553"/>
      <c r="QTO8" s="1553"/>
      <c r="QTP8" s="1553"/>
      <c r="QTQ8" s="1553"/>
      <c r="QTR8" s="1553"/>
      <c r="QTS8" s="1553"/>
      <c r="QTT8" s="1553"/>
      <c r="QTU8" s="1553"/>
      <c r="QTV8" s="1553"/>
      <c r="QTW8" s="1553"/>
      <c r="QTX8" s="1553"/>
      <c r="QTY8" s="1553"/>
      <c r="QTZ8" s="1553"/>
      <c r="QUA8" s="1553"/>
      <c r="QUB8" s="1553"/>
      <c r="QUC8" s="1553"/>
      <c r="QUD8" s="1553"/>
      <c r="QUE8" s="1553"/>
      <c r="QUF8" s="1553"/>
      <c r="QUG8" s="1553"/>
      <c r="QUH8" s="1553"/>
      <c r="QUI8" s="1553"/>
      <c r="QUJ8" s="1553"/>
      <c r="QUK8" s="1553"/>
      <c r="QUL8" s="1553"/>
      <c r="QUM8" s="1553"/>
      <c r="QUN8" s="1553"/>
      <c r="QUO8" s="1553"/>
      <c r="QUP8" s="1553"/>
      <c r="QUQ8" s="1553"/>
      <c r="QUR8" s="1553"/>
      <c r="QUS8" s="1553"/>
      <c r="QUT8" s="1553"/>
      <c r="QUU8" s="1553"/>
      <c r="QUV8" s="1553"/>
      <c r="QUW8" s="1553"/>
      <c r="QUX8" s="1553"/>
      <c r="QUY8" s="1553"/>
      <c r="QUZ8" s="1553"/>
      <c r="QVA8" s="1553"/>
      <c r="QVB8" s="1553"/>
      <c r="QVC8" s="1553"/>
      <c r="QVD8" s="1553"/>
      <c r="QVE8" s="1553"/>
      <c r="QVF8" s="1553"/>
      <c r="QVG8" s="1553"/>
      <c r="QVH8" s="1553"/>
      <c r="QVI8" s="1553"/>
      <c r="QVJ8" s="1553"/>
      <c r="QVK8" s="1553"/>
      <c r="QVL8" s="1553"/>
      <c r="QVM8" s="1553"/>
      <c r="QVN8" s="1553"/>
      <c r="QVO8" s="1553"/>
      <c r="QVP8" s="1553"/>
      <c r="QVQ8" s="1553"/>
      <c r="QVR8" s="1553"/>
      <c r="QVS8" s="1553"/>
      <c r="QVT8" s="1553"/>
      <c r="QVU8" s="1553"/>
      <c r="QVV8" s="1553"/>
      <c r="QVW8" s="1553"/>
      <c r="QVX8" s="1553"/>
      <c r="QVY8" s="1553"/>
      <c r="QVZ8" s="1553"/>
      <c r="QWA8" s="1553"/>
      <c r="QWB8" s="1553"/>
      <c r="QWC8" s="1553"/>
      <c r="QWD8" s="1553"/>
      <c r="QWE8" s="1553"/>
      <c r="QWF8" s="1553"/>
      <c r="QWG8" s="1553"/>
      <c r="QWH8" s="1553"/>
      <c r="QWI8" s="1553"/>
      <c r="QWJ8" s="1553"/>
      <c r="QWK8" s="1553"/>
      <c r="QWL8" s="1553"/>
      <c r="QWM8" s="1553"/>
      <c r="QWN8" s="1553"/>
      <c r="QWO8" s="1553"/>
      <c r="QWP8" s="1553"/>
      <c r="QWQ8" s="1553"/>
      <c r="QWR8" s="1553"/>
      <c r="QWS8" s="1553"/>
      <c r="QWT8" s="1553"/>
      <c r="QWU8" s="1553"/>
      <c r="QWV8" s="1553"/>
      <c r="QWW8" s="1553"/>
      <c r="QWX8" s="1553"/>
      <c r="QWY8" s="1553"/>
      <c r="QWZ8" s="1553"/>
      <c r="QXA8" s="1553"/>
      <c r="QXB8" s="1553"/>
      <c r="QXC8" s="1553"/>
      <c r="QXD8" s="1553"/>
      <c r="QXE8" s="1553"/>
      <c r="QXF8" s="1553"/>
      <c r="QXG8" s="1553"/>
      <c r="QXH8" s="1553"/>
      <c r="QXI8" s="1553"/>
      <c r="QXJ8" s="1553"/>
      <c r="QXK8" s="1553"/>
      <c r="QXL8" s="1553"/>
      <c r="QXM8" s="1553"/>
      <c r="QXN8" s="1553"/>
      <c r="QXO8" s="1553"/>
      <c r="QXP8" s="1553"/>
      <c r="QXQ8" s="1553"/>
      <c r="QXR8" s="1553"/>
      <c r="QXS8" s="1553"/>
      <c r="QXT8" s="1553"/>
      <c r="QXU8" s="1553"/>
      <c r="QXV8" s="1553"/>
      <c r="QXW8" s="1553"/>
      <c r="QXX8" s="1553"/>
      <c r="QXY8" s="1553"/>
      <c r="QXZ8" s="1553"/>
      <c r="QYA8" s="1553"/>
      <c r="QYB8" s="1553"/>
      <c r="QYC8" s="1553"/>
      <c r="QYD8" s="1553"/>
      <c r="QYE8" s="1553"/>
      <c r="QYF8" s="1553"/>
      <c r="QYG8" s="1553"/>
      <c r="QYH8" s="1553"/>
      <c r="QYI8" s="1553"/>
      <c r="QYJ8" s="1553"/>
      <c r="QYK8" s="1553"/>
      <c r="QYL8" s="1553"/>
      <c r="QYM8" s="1553"/>
      <c r="QYN8" s="1553"/>
      <c r="QYO8" s="1553"/>
      <c r="QYP8" s="1553"/>
      <c r="QYQ8" s="1553"/>
      <c r="QYR8" s="1553"/>
      <c r="QYS8" s="1553"/>
      <c r="QYT8" s="1553"/>
      <c r="QYU8" s="1553"/>
      <c r="QYV8" s="1553"/>
      <c r="QYW8" s="1553"/>
      <c r="QYX8" s="1553"/>
      <c r="QYY8" s="1553"/>
      <c r="QYZ8" s="1553"/>
      <c r="QZA8" s="1553"/>
      <c r="QZB8" s="1553"/>
      <c r="QZC8" s="1553"/>
      <c r="QZD8" s="1553"/>
      <c r="QZE8" s="1553"/>
      <c r="QZF8" s="1553"/>
      <c r="QZG8" s="1553"/>
      <c r="QZH8" s="1553"/>
      <c r="QZI8" s="1553"/>
      <c r="QZJ8" s="1553"/>
      <c r="QZK8" s="1553"/>
      <c r="QZL8" s="1553"/>
      <c r="QZM8" s="1553"/>
      <c r="QZN8" s="1553"/>
      <c r="QZO8" s="1553"/>
      <c r="QZP8" s="1553"/>
      <c r="QZQ8" s="1553"/>
      <c r="QZR8" s="1553"/>
      <c r="QZS8" s="1553"/>
      <c r="QZT8" s="1553"/>
      <c r="QZU8" s="1553"/>
      <c r="QZV8" s="1553"/>
      <c r="QZW8" s="1553"/>
      <c r="QZX8" s="1553"/>
      <c r="QZY8" s="1553"/>
      <c r="QZZ8" s="1553"/>
      <c r="RAA8" s="1553"/>
      <c r="RAB8" s="1553"/>
      <c r="RAC8" s="1553"/>
      <c r="RAD8" s="1553"/>
      <c r="RAE8" s="1553"/>
      <c r="RAF8" s="1553"/>
      <c r="RAG8" s="1553"/>
      <c r="RAH8" s="1553"/>
      <c r="RAI8" s="1553"/>
      <c r="RAJ8" s="1553"/>
      <c r="RAK8" s="1553"/>
      <c r="RAL8" s="1553"/>
      <c r="RAM8" s="1553"/>
      <c r="RAN8" s="1553"/>
      <c r="RAO8" s="1553"/>
      <c r="RAP8" s="1553"/>
      <c r="RAQ8" s="1553"/>
      <c r="RAR8" s="1553"/>
      <c r="RAS8" s="1553"/>
      <c r="RAT8" s="1553"/>
      <c r="RAU8" s="1553"/>
      <c r="RAV8" s="1553"/>
      <c r="RAW8" s="1553"/>
      <c r="RAX8" s="1553"/>
      <c r="RAY8" s="1553"/>
      <c r="RAZ8" s="1553"/>
      <c r="RBA8" s="1553"/>
      <c r="RBB8" s="1553"/>
      <c r="RBC8" s="1553"/>
      <c r="RBD8" s="1553"/>
      <c r="RBE8" s="1553"/>
      <c r="RBF8" s="1553"/>
      <c r="RBG8" s="1553"/>
      <c r="RBH8" s="1553"/>
      <c r="RBI8" s="1553"/>
      <c r="RBJ8" s="1553"/>
      <c r="RBK8" s="1553"/>
      <c r="RBL8" s="1553"/>
      <c r="RBM8" s="1553"/>
      <c r="RBN8" s="1553"/>
      <c r="RBO8" s="1553"/>
      <c r="RBP8" s="1553"/>
      <c r="RBQ8" s="1553"/>
      <c r="RBR8" s="1553"/>
      <c r="RBS8" s="1553"/>
      <c r="RBT8" s="1553"/>
      <c r="RBU8" s="1553"/>
      <c r="RBV8" s="1553"/>
      <c r="RBW8" s="1553"/>
      <c r="RBX8" s="1553"/>
      <c r="RBY8" s="1553"/>
      <c r="RBZ8" s="1553"/>
      <c r="RCA8" s="1553"/>
      <c r="RCB8" s="1553"/>
      <c r="RCC8" s="1553"/>
      <c r="RCD8" s="1553"/>
      <c r="RCE8" s="1553"/>
      <c r="RCF8" s="1553"/>
      <c r="RCG8" s="1553"/>
      <c r="RCH8" s="1553"/>
      <c r="RCI8" s="1553"/>
      <c r="RCJ8" s="1553"/>
      <c r="RCK8" s="1553"/>
      <c r="RCL8" s="1553"/>
      <c r="RCM8" s="1553"/>
      <c r="RCN8" s="1553"/>
      <c r="RCO8" s="1553"/>
      <c r="RCP8" s="1553"/>
      <c r="RCQ8" s="1553"/>
      <c r="RCR8" s="1553"/>
      <c r="RCS8" s="1553"/>
      <c r="RCT8" s="1553"/>
      <c r="RCU8" s="1553"/>
      <c r="RCV8" s="1553"/>
      <c r="RCW8" s="1553"/>
      <c r="RCX8" s="1553"/>
      <c r="RCY8" s="1553"/>
      <c r="RCZ8" s="1553"/>
      <c r="RDA8" s="1553"/>
      <c r="RDB8" s="1553"/>
      <c r="RDC8" s="1553"/>
      <c r="RDD8" s="1553"/>
      <c r="RDE8" s="1553"/>
      <c r="RDF8" s="1553"/>
      <c r="RDG8" s="1553"/>
      <c r="RDH8" s="1553"/>
      <c r="RDI8" s="1553"/>
      <c r="RDJ8" s="1553"/>
      <c r="RDK8" s="1553"/>
      <c r="RDL8" s="1553"/>
      <c r="RDM8" s="1553"/>
      <c r="RDN8" s="1553"/>
      <c r="RDO8" s="1553"/>
      <c r="RDP8" s="1553"/>
      <c r="RDQ8" s="1553"/>
      <c r="RDR8" s="1553"/>
      <c r="RDS8" s="1553"/>
      <c r="RDT8" s="1553"/>
      <c r="RDU8" s="1553"/>
      <c r="RDV8" s="1553"/>
      <c r="RDW8" s="1553"/>
      <c r="RDX8" s="1553"/>
      <c r="RDY8" s="1553"/>
      <c r="RDZ8" s="1553"/>
      <c r="REA8" s="1553"/>
      <c r="REB8" s="1553"/>
      <c r="REC8" s="1553"/>
      <c r="RED8" s="1553"/>
      <c r="REE8" s="1553"/>
      <c r="REF8" s="1553"/>
      <c r="REG8" s="1553"/>
      <c r="REH8" s="1553"/>
      <c r="REI8" s="1553"/>
      <c r="REJ8" s="1553"/>
      <c r="REK8" s="1553"/>
      <c r="REL8" s="1553"/>
      <c r="REM8" s="1553"/>
      <c r="REN8" s="1553"/>
      <c r="REO8" s="1553"/>
      <c r="REP8" s="1553"/>
      <c r="REQ8" s="1553"/>
      <c r="RER8" s="1553"/>
      <c r="RES8" s="1553"/>
      <c r="RET8" s="1553"/>
      <c r="REU8" s="1553"/>
      <c r="REV8" s="1553"/>
      <c r="REW8" s="1553"/>
      <c r="REX8" s="1553"/>
      <c r="REY8" s="1553"/>
      <c r="REZ8" s="1553"/>
      <c r="RFA8" s="1553"/>
      <c r="RFB8" s="1553"/>
      <c r="RFC8" s="1553"/>
      <c r="RFD8" s="1553"/>
      <c r="RFE8" s="1553"/>
      <c r="RFF8" s="1553"/>
      <c r="RFG8" s="1553"/>
      <c r="RFH8" s="1553"/>
      <c r="RFI8" s="1553"/>
      <c r="RFJ8" s="1553"/>
      <c r="RFK8" s="1553"/>
      <c r="RFL8" s="1553"/>
      <c r="RFM8" s="1553"/>
      <c r="RFN8" s="1553"/>
      <c r="RFO8" s="1553"/>
      <c r="RFP8" s="1553"/>
      <c r="RFQ8" s="1553"/>
      <c r="RFR8" s="1553"/>
      <c r="RFS8" s="1553"/>
      <c r="RFT8" s="1553"/>
      <c r="RFU8" s="1553"/>
      <c r="RFV8" s="1553"/>
      <c r="RFW8" s="1553"/>
      <c r="RFX8" s="1553"/>
      <c r="RFY8" s="1553"/>
      <c r="RFZ8" s="1553"/>
      <c r="RGA8" s="1553"/>
      <c r="RGB8" s="1553"/>
      <c r="RGC8" s="1553"/>
      <c r="RGD8" s="1553"/>
      <c r="RGE8" s="1553"/>
      <c r="RGF8" s="1553"/>
      <c r="RGG8" s="1553"/>
      <c r="RGH8" s="1553"/>
      <c r="RGI8" s="1553"/>
      <c r="RGJ8" s="1553"/>
      <c r="RGK8" s="1553"/>
      <c r="RGL8" s="1553"/>
      <c r="RGM8" s="1553"/>
      <c r="RGN8" s="1553"/>
      <c r="RGO8" s="1553"/>
      <c r="RGP8" s="1553"/>
      <c r="RGQ8" s="1553"/>
      <c r="RGR8" s="1553"/>
      <c r="RGS8" s="1553"/>
      <c r="RGT8" s="1553"/>
      <c r="RGU8" s="1553"/>
      <c r="RGV8" s="1553"/>
      <c r="RGW8" s="1553"/>
      <c r="RGX8" s="1553"/>
      <c r="RGY8" s="1553"/>
      <c r="RGZ8" s="1553"/>
      <c r="RHA8" s="1553"/>
      <c r="RHB8" s="1553"/>
      <c r="RHC8" s="1553"/>
      <c r="RHD8" s="1553"/>
      <c r="RHE8" s="1553"/>
      <c r="RHF8" s="1553"/>
      <c r="RHG8" s="1553"/>
      <c r="RHH8" s="1553"/>
      <c r="RHI8" s="1553"/>
      <c r="RHJ8" s="1553"/>
      <c r="RHK8" s="1553"/>
      <c r="RHL8" s="1553"/>
      <c r="RHM8" s="1553"/>
      <c r="RHN8" s="1553"/>
      <c r="RHO8" s="1553"/>
      <c r="RHP8" s="1553"/>
      <c r="RHQ8" s="1553"/>
      <c r="RHR8" s="1553"/>
      <c r="RHS8" s="1553"/>
      <c r="RHT8" s="1553"/>
      <c r="RHU8" s="1553"/>
      <c r="RHV8" s="1553"/>
      <c r="RHW8" s="1553"/>
      <c r="RHX8" s="1553"/>
      <c r="RHY8" s="1553"/>
      <c r="RHZ8" s="1553"/>
      <c r="RIA8" s="1553"/>
      <c r="RIB8" s="1553"/>
      <c r="RIC8" s="1553"/>
      <c r="RID8" s="1553"/>
      <c r="RIE8" s="1553"/>
      <c r="RIF8" s="1553"/>
      <c r="RIG8" s="1553"/>
      <c r="RIH8" s="1553"/>
      <c r="RII8" s="1553"/>
      <c r="RIJ8" s="1553"/>
      <c r="RIK8" s="1553"/>
      <c r="RIL8" s="1553"/>
      <c r="RIM8" s="1553"/>
      <c r="RIN8" s="1553"/>
      <c r="RIO8" s="1553"/>
      <c r="RIP8" s="1553"/>
      <c r="RIQ8" s="1553"/>
      <c r="RIR8" s="1553"/>
      <c r="RIS8" s="1553"/>
      <c r="RIT8" s="1553"/>
      <c r="RIU8" s="1553"/>
      <c r="RIV8" s="1553"/>
      <c r="RIW8" s="1553"/>
      <c r="RIX8" s="1553"/>
      <c r="RIY8" s="1553"/>
      <c r="RIZ8" s="1553"/>
      <c r="RJA8" s="1553"/>
      <c r="RJB8" s="1553"/>
      <c r="RJC8" s="1553"/>
      <c r="RJD8" s="1553"/>
      <c r="RJE8" s="1553"/>
      <c r="RJF8" s="1553"/>
      <c r="RJG8" s="1553"/>
      <c r="RJH8" s="1553"/>
      <c r="RJI8" s="1553"/>
      <c r="RJJ8" s="1553"/>
      <c r="RJK8" s="1553"/>
      <c r="RJL8" s="1553"/>
      <c r="RJM8" s="1553"/>
      <c r="RJN8" s="1553"/>
      <c r="RJO8" s="1553"/>
      <c r="RJP8" s="1553"/>
      <c r="RJQ8" s="1553"/>
      <c r="RJR8" s="1553"/>
      <c r="RJS8" s="1553"/>
      <c r="RJT8" s="1553"/>
      <c r="RJU8" s="1553"/>
      <c r="RJV8" s="1553"/>
      <c r="RJW8" s="1553"/>
      <c r="RJX8" s="1553"/>
      <c r="RJY8" s="1553"/>
      <c r="RJZ8" s="1553"/>
      <c r="RKA8" s="1553"/>
      <c r="RKB8" s="1553"/>
      <c r="RKC8" s="1553"/>
      <c r="RKD8" s="1553"/>
      <c r="RKE8" s="1553"/>
      <c r="RKF8" s="1553"/>
      <c r="RKG8" s="1553"/>
      <c r="RKH8" s="1553"/>
      <c r="RKI8" s="1553"/>
      <c r="RKJ8" s="1553"/>
      <c r="RKK8" s="1553"/>
      <c r="RKL8" s="1553"/>
      <c r="RKM8" s="1553"/>
      <c r="RKN8" s="1553"/>
      <c r="RKO8" s="1553"/>
      <c r="RKP8" s="1553"/>
      <c r="RKQ8" s="1553"/>
      <c r="RKR8" s="1553"/>
      <c r="RKS8" s="1553"/>
      <c r="RKT8" s="1553"/>
      <c r="RKU8" s="1553"/>
      <c r="RKV8" s="1553"/>
      <c r="RKW8" s="1553"/>
      <c r="RKX8" s="1553"/>
      <c r="RKY8" s="1553"/>
      <c r="RKZ8" s="1553"/>
      <c r="RLA8" s="1553"/>
      <c r="RLB8" s="1553"/>
      <c r="RLC8" s="1553"/>
      <c r="RLD8" s="1553"/>
      <c r="RLE8" s="1553"/>
      <c r="RLF8" s="1553"/>
      <c r="RLG8" s="1553"/>
      <c r="RLH8" s="1553"/>
      <c r="RLI8" s="1553"/>
      <c r="RLJ8" s="1553"/>
      <c r="RLK8" s="1553"/>
      <c r="RLL8" s="1553"/>
      <c r="RLM8" s="1553"/>
      <c r="RLN8" s="1553"/>
      <c r="RLO8" s="1553"/>
      <c r="RLP8" s="1553"/>
      <c r="RLQ8" s="1553"/>
      <c r="RLR8" s="1553"/>
      <c r="RLS8" s="1553"/>
      <c r="RLT8" s="1553"/>
      <c r="RLU8" s="1553"/>
      <c r="RLV8" s="1553"/>
      <c r="RLW8" s="1553"/>
      <c r="RLX8" s="1553"/>
      <c r="RLY8" s="1553"/>
      <c r="RLZ8" s="1553"/>
      <c r="RMA8" s="1553"/>
      <c r="RMB8" s="1553"/>
      <c r="RMC8" s="1553"/>
      <c r="RMD8" s="1553"/>
      <c r="RME8" s="1553"/>
      <c r="RMF8" s="1553"/>
      <c r="RMG8" s="1553"/>
      <c r="RMH8" s="1553"/>
      <c r="RMI8" s="1553"/>
      <c r="RMJ8" s="1553"/>
      <c r="RMK8" s="1553"/>
      <c r="RML8" s="1553"/>
      <c r="RMM8" s="1553"/>
      <c r="RMN8" s="1553"/>
      <c r="RMO8" s="1553"/>
      <c r="RMP8" s="1553"/>
      <c r="RMQ8" s="1553"/>
      <c r="RMR8" s="1553"/>
      <c r="RMS8" s="1553"/>
      <c r="RMT8" s="1553"/>
      <c r="RMU8" s="1553"/>
      <c r="RMV8" s="1553"/>
      <c r="RMW8" s="1553"/>
      <c r="RMX8" s="1553"/>
      <c r="RMY8" s="1553"/>
      <c r="RMZ8" s="1553"/>
      <c r="RNA8" s="1553"/>
      <c r="RNB8" s="1553"/>
      <c r="RNC8" s="1553"/>
      <c r="RND8" s="1553"/>
      <c r="RNE8" s="1553"/>
      <c r="RNF8" s="1553"/>
      <c r="RNG8" s="1553"/>
      <c r="RNH8" s="1553"/>
      <c r="RNI8" s="1553"/>
      <c r="RNJ8" s="1553"/>
      <c r="RNK8" s="1553"/>
      <c r="RNL8" s="1553"/>
      <c r="RNM8" s="1553"/>
      <c r="RNN8" s="1553"/>
      <c r="RNO8" s="1553"/>
      <c r="RNP8" s="1553"/>
      <c r="RNQ8" s="1553"/>
      <c r="RNR8" s="1553"/>
      <c r="RNS8" s="1553"/>
      <c r="RNT8" s="1553"/>
      <c r="RNU8" s="1553"/>
      <c r="RNV8" s="1553"/>
      <c r="RNW8" s="1553"/>
      <c r="RNX8" s="1553"/>
      <c r="RNY8" s="1553"/>
      <c r="RNZ8" s="1553"/>
      <c r="ROA8" s="1553"/>
      <c r="ROB8" s="1553"/>
      <c r="ROC8" s="1553"/>
      <c r="ROD8" s="1553"/>
      <c r="ROE8" s="1553"/>
      <c r="ROF8" s="1553"/>
      <c r="ROG8" s="1553"/>
      <c r="ROH8" s="1553"/>
      <c r="ROI8" s="1553"/>
      <c r="ROJ8" s="1553"/>
      <c r="ROK8" s="1553"/>
      <c r="ROL8" s="1553"/>
      <c r="ROM8" s="1553"/>
      <c r="RON8" s="1553"/>
      <c r="ROO8" s="1553"/>
      <c r="ROP8" s="1553"/>
      <c r="ROQ8" s="1553"/>
      <c r="ROR8" s="1553"/>
      <c r="ROS8" s="1553"/>
      <c r="ROT8" s="1553"/>
      <c r="ROU8" s="1553"/>
      <c r="ROV8" s="1553"/>
      <c r="ROW8" s="1553"/>
      <c r="ROX8" s="1553"/>
      <c r="ROY8" s="1553"/>
      <c r="ROZ8" s="1553"/>
      <c r="RPA8" s="1553"/>
      <c r="RPB8" s="1553"/>
      <c r="RPC8" s="1553"/>
      <c r="RPD8" s="1553"/>
      <c r="RPE8" s="1553"/>
      <c r="RPF8" s="1553"/>
      <c r="RPG8" s="1553"/>
      <c r="RPH8" s="1553"/>
      <c r="RPI8" s="1553"/>
      <c r="RPJ8" s="1553"/>
      <c r="RPK8" s="1553"/>
      <c r="RPL8" s="1553"/>
      <c r="RPM8" s="1553"/>
      <c r="RPN8" s="1553"/>
      <c r="RPO8" s="1553"/>
      <c r="RPP8" s="1553"/>
      <c r="RPQ8" s="1553"/>
      <c r="RPR8" s="1553"/>
      <c r="RPS8" s="1553"/>
      <c r="RPT8" s="1553"/>
      <c r="RPU8" s="1553"/>
      <c r="RPV8" s="1553"/>
      <c r="RPW8" s="1553"/>
      <c r="RPX8" s="1553"/>
      <c r="RPY8" s="1553"/>
      <c r="RPZ8" s="1553"/>
      <c r="RQA8" s="1553"/>
      <c r="RQB8" s="1553"/>
      <c r="RQC8" s="1553"/>
      <c r="RQD8" s="1553"/>
      <c r="RQE8" s="1553"/>
      <c r="RQF8" s="1553"/>
      <c r="RQG8" s="1553"/>
      <c r="RQH8" s="1553"/>
      <c r="RQI8" s="1553"/>
      <c r="RQJ8" s="1553"/>
      <c r="RQK8" s="1553"/>
      <c r="RQL8" s="1553"/>
      <c r="RQM8" s="1553"/>
      <c r="RQN8" s="1553"/>
      <c r="RQO8" s="1553"/>
      <c r="RQP8" s="1553"/>
      <c r="RQQ8" s="1553"/>
      <c r="RQR8" s="1553"/>
      <c r="RQS8" s="1553"/>
      <c r="RQT8" s="1553"/>
      <c r="RQU8" s="1553"/>
      <c r="RQV8" s="1553"/>
      <c r="RQW8" s="1553"/>
      <c r="RQX8" s="1553"/>
      <c r="RQY8" s="1553"/>
      <c r="RQZ8" s="1553"/>
      <c r="RRA8" s="1553"/>
      <c r="RRB8" s="1553"/>
      <c r="RRC8" s="1553"/>
      <c r="RRD8" s="1553"/>
      <c r="RRE8" s="1553"/>
      <c r="RRF8" s="1553"/>
      <c r="RRG8" s="1553"/>
      <c r="RRH8" s="1553"/>
      <c r="RRI8" s="1553"/>
      <c r="RRJ8" s="1553"/>
      <c r="RRK8" s="1553"/>
      <c r="RRL8" s="1553"/>
      <c r="RRM8" s="1553"/>
      <c r="RRN8" s="1553"/>
      <c r="RRO8" s="1553"/>
      <c r="RRP8" s="1553"/>
      <c r="RRQ8" s="1553"/>
      <c r="RRR8" s="1553"/>
      <c r="RRS8" s="1553"/>
      <c r="RRT8" s="1553"/>
      <c r="RRU8" s="1553"/>
      <c r="RRV8" s="1553"/>
      <c r="RRW8" s="1553"/>
      <c r="RRX8" s="1553"/>
      <c r="RRY8" s="1553"/>
      <c r="RRZ8" s="1553"/>
      <c r="RSA8" s="1553"/>
      <c r="RSB8" s="1553"/>
      <c r="RSC8" s="1553"/>
      <c r="RSD8" s="1553"/>
      <c r="RSE8" s="1553"/>
      <c r="RSF8" s="1553"/>
      <c r="RSG8" s="1553"/>
      <c r="RSH8" s="1553"/>
      <c r="RSI8" s="1553"/>
      <c r="RSJ8" s="1553"/>
      <c r="RSK8" s="1553"/>
      <c r="RSL8" s="1553"/>
      <c r="RSM8" s="1553"/>
      <c r="RSN8" s="1553"/>
      <c r="RSO8" s="1553"/>
      <c r="RSP8" s="1553"/>
      <c r="RSQ8" s="1553"/>
      <c r="RSR8" s="1553"/>
      <c r="RSS8" s="1553"/>
      <c r="RST8" s="1553"/>
      <c r="RSU8" s="1553"/>
      <c r="RSV8" s="1553"/>
      <c r="RSW8" s="1553"/>
      <c r="RSX8" s="1553"/>
      <c r="RSY8" s="1553"/>
      <c r="RSZ8" s="1553"/>
      <c r="RTA8" s="1553"/>
      <c r="RTB8" s="1553"/>
      <c r="RTC8" s="1553"/>
      <c r="RTD8" s="1553"/>
      <c r="RTE8" s="1553"/>
      <c r="RTF8" s="1553"/>
      <c r="RTG8" s="1553"/>
      <c r="RTH8" s="1553"/>
      <c r="RTI8" s="1553"/>
      <c r="RTJ8" s="1553"/>
      <c r="RTK8" s="1553"/>
      <c r="RTL8" s="1553"/>
      <c r="RTM8" s="1553"/>
      <c r="RTN8" s="1553"/>
      <c r="RTO8" s="1553"/>
      <c r="RTP8" s="1553"/>
      <c r="RTQ8" s="1553"/>
      <c r="RTR8" s="1553"/>
      <c r="RTS8" s="1553"/>
      <c r="RTT8" s="1553"/>
      <c r="RTU8" s="1553"/>
      <c r="RTV8" s="1553"/>
      <c r="RTW8" s="1553"/>
      <c r="RTX8" s="1553"/>
      <c r="RTY8" s="1553"/>
      <c r="RTZ8" s="1553"/>
      <c r="RUA8" s="1553"/>
      <c r="RUB8" s="1553"/>
      <c r="RUC8" s="1553"/>
      <c r="RUD8" s="1553"/>
      <c r="RUE8" s="1553"/>
      <c r="RUF8" s="1553"/>
      <c r="RUG8" s="1553"/>
      <c r="RUH8" s="1553"/>
      <c r="RUI8" s="1553"/>
      <c r="RUJ8" s="1553"/>
      <c r="RUK8" s="1553"/>
      <c r="RUL8" s="1553"/>
      <c r="RUM8" s="1553"/>
      <c r="RUN8" s="1553"/>
      <c r="RUO8" s="1553"/>
      <c r="RUP8" s="1553"/>
      <c r="RUQ8" s="1553"/>
      <c r="RUR8" s="1553"/>
      <c r="RUS8" s="1553"/>
      <c r="RUT8" s="1553"/>
      <c r="RUU8" s="1553"/>
      <c r="RUV8" s="1553"/>
      <c r="RUW8" s="1553"/>
      <c r="RUX8" s="1553"/>
      <c r="RUY8" s="1553"/>
      <c r="RUZ8" s="1553"/>
      <c r="RVA8" s="1553"/>
      <c r="RVB8" s="1553"/>
      <c r="RVC8" s="1553"/>
      <c r="RVD8" s="1553"/>
      <c r="RVE8" s="1553"/>
      <c r="RVF8" s="1553"/>
      <c r="RVG8" s="1553"/>
      <c r="RVH8" s="1553"/>
      <c r="RVI8" s="1553"/>
      <c r="RVJ8" s="1553"/>
      <c r="RVK8" s="1553"/>
      <c r="RVL8" s="1553"/>
      <c r="RVM8" s="1553"/>
      <c r="RVN8" s="1553"/>
      <c r="RVO8" s="1553"/>
      <c r="RVP8" s="1553"/>
      <c r="RVQ8" s="1553"/>
      <c r="RVR8" s="1553"/>
      <c r="RVS8" s="1553"/>
      <c r="RVT8" s="1553"/>
      <c r="RVU8" s="1553"/>
      <c r="RVV8" s="1553"/>
      <c r="RVW8" s="1553"/>
      <c r="RVX8" s="1553"/>
      <c r="RVY8" s="1553"/>
      <c r="RVZ8" s="1553"/>
      <c r="RWA8" s="1553"/>
      <c r="RWB8" s="1553"/>
      <c r="RWC8" s="1553"/>
      <c r="RWD8" s="1553"/>
      <c r="RWE8" s="1553"/>
      <c r="RWF8" s="1553"/>
      <c r="RWG8" s="1553"/>
      <c r="RWH8" s="1553"/>
      <c r="RWI8" s="1553"/>
      <c r="RWJ8" s="1553"/>
      <c r="RWK8" s="1553"/>
      <c r="RWL8" s="1553"/>
      <c r="RWM8" s="1553"/>
      <c r="RWN8" s="1553"/>
      <c r="RWO8" s="1553"/>
      <c r="RWP8" s="1553"/>
      <c r="RWQ8" s="1553"/>
      <c r="RWR8" s="1553"/>
      <c r="RWS8" s="1553"/>
      <c r="RWT8" s="1553"/>
      <c r="RWU8" s="1553"/>
      <c r="RWV8" s="1553"/>
      <c r="RWW8" s="1553"/>
      <c r="RWX8" s="1553"/>
      <c r="RWY8" s="1553"/>
      <c r="RWZ8" s="1553"/>
      <c r="RXA8" s="1553"/>
      <c r="RXB8" s="1553"/>
      <c r="RXC8" s="1553"/>
      <c r="RXD8" s="1553"/>
      <c r="RXE8" s="1553"/>
      <c r="RXF8" s="1553"/>
      <c r="RXG8" s="1553"/>
      <c r="RXH8" s="1553"/>
      <c r="RXI8" s="1553"/>
      <c r="RXJ8" s="1553"/>
      <c r="RXK8" s="1553"/>
      <c r="RXL8" s="1553"/>
      <c r="RXM8" s="1553"/>
      <c r="RXN8" s="1553"/>
      <c r="RXO8" s="1553"/>
      <c r="RXP8" s="1553"/>
      <c r="RXQ8" s="1553"/>
      <c r="RXR8" s="1553"/>
      <c r="RXS8" s="1553"/>
      <c r="RXT8" s="1553"/>
      <c r="RXU8" s="1553"/>
      <c r="RXV8" s="1553"/>
      <c r="RXW8" s="1553"/>
      <c r="RXX8" s="1553"/>
      <c r="RXY8" s="1553"/>
      <c r="RXZ8" s="1553"/>
      <c r="RYA8" s="1553"/>
      <c r="RYB8" s="1553"/>
      <c r="RYC8" s="1553"/>
      <c r="RYD8" s="1553"/>
      <c r="RYE8" s="1553"/>
      <c r="RYF8" s="1553"/>
      <c r="RYG8" s="1553"/>
      <c r="RYH8" s="1553"/>
      <c r="RYI8" s="1553"/>
      <c r="RYJ8" s="1553"/>
      <c r="RYK8" s="1553"/>
      <c r="RYL8" s="1553"/>
      <c r="RYM8" s="1553"/>
      <c r="RYN8" s="1553"/>
      <c r="RYO8" s="1553"/>
      <c r="RYP8" s="1553"/>
      <c r="RYQ8" s="1553"/>
      <c r="RYR8" s="1553"/>
      <c r="RYS8" s="1553"/>
      <c r="RYT8" s="1553"/>
      <c r="RYU8" s="1553"/>
      <c r="RYV8" s="1553"/>
      <c r="RYW8" s="1553"/>
      <c r="RYX8" s="1553"/>
      <c r="RYY8" s="1553"/>
      <c r="RYZ8" s="1553"/>
      <c r="RZA8" s="1553"/>
      <c r="RZB8" s="1553"/>
      <c r="RZC8" s="1553"/>
      <c r="RZD8" s="1553"/>
      <c r="RZE8" s="1553"/>
      <c r="RZF8" s="1553"/>
      <c r="RZG8" s="1553"/>
      <c r="RZH8" s="1553"/>
      <c r="RZI8" s="1553"/>
      <c r="RZJ8" s="1553"/>
      <c r="RZK8" s="1553"/>
      <c r="RZL8" s="1553"/>
      <c r="RZM8" s="1553"/>
      <c r="RZN8" s="1553"/>
      <c r="RZO8" s="1553"/>
      <c r="RZP8" s="1553"/>
      <c r="RZQ8" s="1553"/>
      <c r="RZR8" s="1553"/>
      <c r="RZS8" s="1553"/>
      <c r="RZT8" s="1553"/>
      <c r="RZU8" s="1553"/>
      <c r="RZV8" s="1553"/>
      <c r="RZW8" s="1553"/>
      <c r="RZX8" s="1553"/>
      <c r="RZY8" s="1553"/>
      <c r="RZZ8" s="1553"/>
      <c r="SAA8" s="1553"/>
      <c r="SAB8" s="1553"/>
      <c r="SAC8" s="1553"/>
      <c r="SAD8" s="1553"/>
      <c r="SAE8" s="1553"/>
      <c r="SAF8" s="1553"/>
      <c r="SAG8" s="1553"/>
      <c r="SAH8" s="1553"/>
      <c r="SAI8" s="1553"/>
      <c r="SAJ8" s="1553"/>
      <c r="SAK8" s="1553"/>
      <c r="SAL8" s="1553"/>
      <c r="SAM8" s="1553"/>
      <c r="SAN8" s="1553"/>
      <c r="SAO8" s="1553"/>
      <c r="SAP8" s="1553"/>
      <c r="SAQ8" s="1553"/>
      <c r="SAR8" s="1553"/>
      <c r="SAS8" s="1553"/>
      <c r="SAT8" s="1553"/>
      <c r="SAU8" s="1553"/>
      <c r="SAV8" s="1553"/>
      <c r="SAW8" s="1553"/>
      <c r="SAX8" s="1553"/>
      <c r="SAY8" s="1553"/>
      <c r="SAZ8" s="1553"/>
      <c r="SBA8" s="1553"/>
      <c r="SBB8" s="1553"/>
      <c r="SBC8" s="1553"/>
      <c r="SBD8" s="1553"/>
      <c r="SBE8" s="1553"/>
      <c r="SBF8" s="1553"/>
      <c r="SBG8" s="1553"/>
      <c r="SBH8" s="1553"/>
      <c r="SBI8" s="1553"/>
      <c r="SBJ8" s="1553"/>
      <c r="SBK8" s="1553"/>
      <c r="SBL8" s="1553"/>
      <c r="SBM8" s="1553"/>
      <c r="SBN8" s="1553"/>
      <c r="SBO8" s="1553"/>
      <c r="SBP8" s="1553"/>
      <c r="SBQ8" s="1553"/>
      <c r="SBR8" s="1553"/>
      <c r="SBS8" s="1553"/>
      <c r="SBT8" s="1553"/>
      <c r="SBU8" s="1553"/>
      <c r="SBV8" s="1553"/>
      <c r="SBW8" s="1553"/>
      <c r="SBX8" s="1553"/>
      <c r="SBY8" s="1553"/>
      <c r="SBZ8" s="1553"/>
      <c r="SCA8" s="1553"/>
      <c r="SCB8" s="1553"/>
      <c r="SCC8" s="1553"/>
      <c r="SCD8" s="1553"/>
      <c r="SCE8" s="1553"/>
      <c r="SCF8" s="1553"/>
      <c r="SCG8" s="1553"/>
      <c r="SCH8" s="1553"/>
      <c r="SCI8" s="1553"/>
      <c r="SCJ8" s="1553"/>
      <c r="SCK8" s="1553"/>
      <c r="SCL8" s="1553"/>
      <c r="SCM8" s="1553"/>
      <c r="SCN8" s="1553"/>
      <c r="SCO8" s="1553"/>
      <c r="SCP8" s="1553"/>
      <c r="SCQ8" s="1553"/>
      <c r="SCR8" s="1553"/>
      <c r="SCS8" s="1553"/>
      <c r="SCT8" s="1553"/>
      <c r="SCU8" s="1553"/>
      <c r="SCV8" s="1553"/>
      <c r="SCW8" s="1553"/>
      <c r="SCX8" s="1553"/>
      <c r="SCY8" s="1553"/>
      <c r="SCZ8" s="1553"/>
      <c r="SDA8" s="1553"/>
      <c r="SDB8" s="1553"/>
      <c r="SDC8" s="1553"/>
      <c r="SDD8" s="1553"/>
      <c r="SDE8" s="1553"/>
      <c r="SDF8" s="1553"/>
      <c r="SDG8" s="1553"/>
      <c r="SDH8" s="1553"/>
      <c r="SDI8" s="1553"/>
      <c r="SDJ8" s="1553"/>
      <c r="SDK8" s="1553"/>
      <c r="SDL8" s="1553"/>
      <c r="SDM8" s="1553"/>
      <c r="SDN8" s="1553"/>
      <c r="SDO8" s="1553"/>
      <c r="SDP8" s="1553"/>
      <c r="SDQ8" s="1553"/>
      <c r="SDR8" s="1553"/>
      <c r="SDS8" s="1553"/>
      <c r="SDT8" s="1553"/>
      <c r="SDU8" s="1553"/>
      <c r="SDV8" s="1553"/>
      <c r="SDW8" s="1553"/>
      <c r="SDX8" s="1553"/>
      <c r="SDY8" s="1553"/>
      <c r="SDZ8" s="1553"/>
      <c r="SEA8" s="1553"/>
      <c r="SEB8" s="1553"/>
      <c r="SEC8" s="1553"/>
      <c r="SED8" s="1553"/>
      <c r="SEE8" s="1553"/>
      <c r="SEF8" s="1553"/>
      <c r="SEG8" s="1553"/>
      <c r="SEH8" s="1553"/>
      <c r="SEI8" s="1553"/>
      <c r="SEJ8" s="1553"/>
      <c r="SEK8" s="1553"/>
      <c r="SEL8" s="1553"/>
      <c r="SEM8" s="1553"/>
      <c r="SEN8" s="1553"/>
      <c r="SEO8" s="1553"/>
      <c r="SEP8" s="1553"/>
      <c r="SEQ8" s="1553"/>
      <c r="SER8" s="1553"/>
      <c r="SES8" s="1553"/>
      <c r="SET8" s="1553"/>
      <c r="SEU8" s="1553"/>
      <c r="SEV8" s="1553"/>
      <c r="SEW8" s="1553"/>
      <c r="SEX8" s="1553"/>
      <c r="SEY8" s="1553"/>
      <c r="SEZ8" s="1553"/>
      <c r="SFA8" s="1553"/>
      <c r="SFB8" s="1553"/>
      <c r="SFC8" s="1553"/>
      <c r="SFD8" s="1553"/>
      <c r="SFE8" s="1553"/>
      <c r="SFF8" s="1553"/>
      <c r="SFG8" s="1553"/>
      <c r="SFH8" s="1553"/>
      <c r="SFI8" s="1553"/>
      <c r="SFJ8" s="1553"/>
      <c r="SFK8" s="1553"/>
      <c r="SFL8" s="1553"/>
      <c r="SFM8" s="1553"/>
      <c r="SFN8" s="1553"/>
      <c r="SFO8" s="1553"/>
      <c r="SFP8" s="1553"/>
      <c r="SFQ8" s="1553"/>
      <c r="SFR8" s="1553"/>
      <c r="SFS8" s="1553"/>
      <c r="SFT8" s="1553"/>
      <c r="SFU8" s="1553"/>
      <c r="SFV8" s="1553"/>
      <c r="SFW8" s="1553"/>
      <c r="SFX8" s="1553"/>
      <c r="SFY8" s="1553"/>
      <c r="SFZ8" s="1553"/>
      <c r="SGA8" s="1553"/>
      <c r="SGB8" s="1553"/>
      <c r="SGC8" s="1553"/>
      <c r="SGD8" s="1553"/>
      <c r="SGE8" s="1553"/>
      <c r="SGF8" s="1553"/>
      <c r="SGG8" s="1553"/>
      <c r="SGH8" s="1553"/>
      <c r="SGI8" s="1553"/>
      <c r="SGJ8" s="1553"/>
      <c r="SGK8" s="1553"/>
      <c r="SGL8" s="1553"/>
      <c r="SGM8" s="1553"/>
      <c r="SGN8" s="1553"/>
      <c r="SGO8" s="1553"/>
      <c r="SGP8" s="1553"/>
      <c r="SGQ8" s="1553"/>
      <c r="SGR8" s="1553"/>
      <c r="SGS8" s="1553"/>
      <c r="SGT8" s="1553"/>
      <c r="SGU8" s="1553"/>
      <c r="SGV8" s="1553"/>
      <c r="SGW8" s="1553"/>
      <c r="SGX8" s="1553"/>
      <c r="SGY8" s="1553"/>
      <c r="SGZ8" s="1553"/>
      <c r="SHA8" s="1553"/>
      <c r="SHB8" s="1553"/>
      <c r="SHC8" s="1553"/>
      <c r="SHD8" s="1553"/>
      <c r="SHE8" s="1553"/>
      <c r="SHF8" s="1553"/>
      <c r="SHG8" s="1553"/>
      <c r="SHH8" s="1553"/>
      <c r="SHI8" s="1553"/>
      <c r="SHJ8" s="1553"/>
      <c r="SHK8" s="1553"/>
      <c r="SHL8" s="1553"/>
      <c r="SHM8" s="1553"/>
      <c r="SHN8" s="1553"/>
      <c r="SHO8" s="1553"/>
      <c r="SHP8" s="1553"/>
      <c r="SHQ8" s="1553"/>
      <c r="SHR8" s="1553"/>
      <c r="SHS8" s="1553"/>
      <c r="SHT8" s="1553"/>
      <c r="SHU8" s="1553"/>
      <c r="SHV8" s="1553"/>
      <c r="SHW8" s="1553"/>
      <c r="SHX8" s="1553"/>
      <c r="SHY8" s="1553"/>
      <c r="SHZ8" s="1553"/>
      <c r="SIA8" s="1553"/>
      <c r="SIB8" s="1553"/>
      <c r="SIC8" s="1553"/>
      <c r="SID8" s="1553"/>
      <c r="SIE8" s="1553"/>
      <c r="SIF8" s="1553"/>
      <c r="SIG8" s="1553"/>
      <c r="SIH8" s="1553"/>
      <c r="SII8" s="1553"/>
      <c r="SIJ8" s="1553"/>
      <c r="SIK8" s="1553"/>
      <c r="SIL8" s="1553"/>
      <c r="SIM8" s="1553"/>
      <c r="SIN8" s="1553"/>
      <c r="SIO8" s="1553"/>
      <c r="SIP8" s="1553"/>
      <c r="SIQ8" s="1553"/>
      <c r="SIR8" s="1553"/>
      <c r="SIS8" s="1553"/>
      <c r="SIT8" s="1553"/>
      <c r="SIU8" s="1553"/>
      <c r="SIV8" s="1553"/>
      <c r="SIW8" s="1553"/>
      <c r="SIX8" s="1553"/>
      <c r="SIY8" s="1553"/>
      <c r="SIZ8" s="1553"/>
      <c r="SJA8" s="1553"/>
      <c r="SJB8" s="1553"/>
      <c r="SJC8" s="1553"/>
      <c r="SJD8" s="1553"/>
      <c r="SJE8" s="1553"/>
      <c r="SJF8" s="1553"/>
      <c r="SJG8" s="1553"/>
      <c r="SJH8" s="1553"/>
      <c r="SJI8" s="1553"/>
      <c r="SJJ8" s="1553"/>
      <c r="SJK8" s="1553"/>
      <c r="SJL8" s="1553"/>
      <c r="SJM8" s="1553"/>
      <c r="SJN8" s="1553"/>
      <c r="SJO8" s="1553"/>
      <c r="SJP8" s="1553"/>
      <c r="SJQ8" s="1553"/>
      <c r="SJR8" s="1553"/>
      <c r="SJS8" s="1553"/>
      <c r="SJT8" s="1553"/>
      <c r="SJU8" s="1553"/>
      <c r="SJV8" s="1553"/>
      <c r="SJW8" s="1553"/>
      <c r="SJX8" s="1553"/>
      <c r="SJY8" s="1553"/>
      <c r="SJZ8" s="1553"/>
      <c r="SKA8" s="1553"/>
      <c r="SKB8" s="1553"/>
      <c r="SKC8" s="1553"/>
      <c r="SKD8" s="1553"/>
      <c r="SKE8" s="1553"/>
      <c r="SKF8" s="1553"/>
      <c r="SKG8" s="1553"/>
      <c r="SKH8" s="1553"/>
      <c r="SKI8" s="1553"/>
      <c r="SKJ8" s="1553"/>
      <c r="SKK8" s="1553"/>
      <c r="SKL8" s="1553"/>
      <c r="SKM8" s="1553"/>
      <c r="SKN8" s="1553"/>
      <c r="SKO8" s="1553"/>
      <c r="SKP8" s="1553"/>
      <c r="SKQ8" s="1553"/>
      <c r="SKR8" s="1553"/>
      <c r="SKS8" s="1553"/>
      <c r="SKT8" s="1553"/>
      <c r="SKU8" s="1553"/>
      <c r="SKV8" s="1553"/>
      <c r="SKW8" s="1553"/>
      <c r="SKX8" s="1553"/>
      <c r="SKY8" s="1553"/>
      <c r="SKZ8" s="1553"/>
      <c r="SLA8" s="1553"/>
      <c r="SLB8" s="1553"/>
      <c r="SLC8" s="1553"/>
      <c r="SLD8" s="1553"/>
      <c r="SLE8" s="1553"/>
      <c r="SLF8" s="1553"/>
      <c r="SLG8" s="1553"/>
      <c r="SLH8" s="1553"/>
      <c r="SLI8" s="1553"/>
      <c r="SLJ8" s="1553"/>
      <c r="SLK8" s="1553"/>
      <c r="SLL8" s="1553"/>
      <c r="SLM8" s="1553"/>
      <c r="SLN8" s="1553"/>
      <c r="SLO8" s="1553"/>
      <c r="SLP8" s="1553"/>
      <c r="SLQ8" s="1553"/>
      <c r="SLR8" s="1553"/>
      <c r="SLS8" s="1553"/>
      <c r="SLT8" s="1553"/>
      <c r="SLU8" s="1553"/>
      <c r="SLV8" s="1553"/>
      <c r="SLW8" s="1553"/>
      <c r="SLX8" s="1553"/>
      <c r="SLY8" s="1553"/>
      <c r="SLZ8" s="1553"/>
      <c r="SMA8" s="1553"/>
      <c r="SMB8" s="1553"/>
      <c r="SMC8" s="1553"/>
      <c r="SMD8" s="1553"/>
      <c r="SME8" s="1553"/>
      <c r="SMF8" s="1553"/>
      <c r="SMG8" s="1553"/>
      <c r="SMH8" s="1553"/>
      <c r="SMI8" s="1553"/>
      <c r="SMJ8" s="1553"/>
      <c r="SMK8" s="1553"/>
      <c r="SML8" s="1553"/>
      <c r="SMM8" s="1553"/>
      <c r="SMN8" s="1553"/>
      <c r="SMO8" s="1553"/>
      <c r="SMP8" s="1553"/>
      <c r="SMQ8" s="1553"/>
      <c r="SMR8" s="1553"/>
      <c r="SMS8" s="1553"/>
      <c r="SMT8" s="1553"/>
      <c r="SMU8" s="1553"/>
      <c r="SMV8" s="1553"/>
      <c r="SMW8" s="1553"/>
      <c r="SMX8" s="1553"/>
      <c r="SMY8" s="1553"/>
      <c r="SMZ8" s="1553"/>
      <c r="SNA8" s="1553"/>
      <c r="SNB8" s="1553"/>
      <c r="SNC8" s="1553"/>
      <c r="SND8" s="1553"/>
      <c r="SNE8" s="1553"/>
      <c r="SNF8" s="1553"/>
      <c r="SNG8" s="1553"/>
      <c r="SNH8" s="1553"/>
      <c r="SNI8" s="1553"/>
      <c r="SNJ8" s="1553"/>
      <c r="SNK8" s="1553"/>
      <c r="SNL8" s="1553"/>
      <c r="SNM8" s="1553"/>
      <c r="SNN8" s="1553"/>
      <c r="SNO8" s="1553"/>
      <c r="SNP8" s="1553"/>
      <c r="SNQ8" s="1553"/>
      <c r="SNR8" s="1553"/>
      <c r="SNS8" s="1553"/>
      <c r="SNT8" s="1553"/>
      <c r="SNU8" s="1553"/>
      <c r="SNV8" s="1553"/>
      <c r="SNW8" s="1553"/>
      <c r="SNX8" s="1553"/>
      <c r="SNY8" s="1553"/>
      <c r="SNZ8" s="1553"/>
      <c r="SOA8" s="1553"/>
      <c r="SOB8" s="1553"/>
      <c r="SOC8" s="1553"/>
      <c r="SOD8" s="1553"/>
      <c r="SOE8" s="1553"/>
      <c r="SOF8" s="1553"/>
      <c r="SOG8" s="1553"/>
      <c r="SOH8" s="1553"/>
      <c r="SOI8" s="1553"/>
      <c r="SOJ8" s="1553"/>
      <c r="SOK8" s="1553"/>
      <c r="SOL8" s="1553"/>
      <c r="SOM8" s="1553"/>
      <c r="SON8" s="1553"/>
      <c r="SOO8" s="1553"/>
      <c r="SOP8" s="1553"/>
      <c r="SOQ8" s="1553"/>
      <c r="SOR8" s="1553"/>
      <c r="SOS8" s="1553"/>
      <c r="SOT8" s="1553"/>
      <c r="SOU8" s="1553"/>
      <c r="SOV8" s="1553"/>
      <c r="SOW8" s="1553"/>
      <c r="SOX8" s="1553"/>
      <c r="SOY8" s="1553"/>
      <c r="SOZ8" s="1553"/>
      <c r="SPA8" s="1553"/>
      <c r="SPB8" s="1553"/>
      <c r="SPC8" s="1553"/>
      <c r="SPD8" s="1553"/>
      <c r="SPE8" s="1553"/>
      <c r="SPF8" s="1553"/>
      <c r="SPG8" s="1553"/>
      <c r="SPH8" s="1553"/>
      <c r="SPI8" s="1553"/>
      <c r="SPJ8" s="1553"/>
      <c r="SPK8" s="1553"/>
      <c r="SPL8" s="1553"/>
      <c r="SPM8" s="1553"/>
      <c r="SPN8" s="1553"/>
      <c r="SPO8" s="1553"/>
      <c r="SPP8" s="1553"/>
      <c r="SPQ8" s="1553"/>
      <c r="SPR8" s="1553"/>
      <c r="SPS8" s="1553"/>
      <c r="SPT8" s="1553"/>
      <c r="SPU8" s="1553"/>
      <c r="SPV8" s="1553"/>
      <c r="SPW8" s="1553"/>
      <c r="SPX8" s="1553"/>
      <c r="SPY8" s="1553"/>
      <c r="SPZ8" s="1553"/>
      <c r="SQA8" s="1553"/>
      <c r="SQB8" s="1553"/>
      <c r="SQC8" s="1553"/>
      <c r="SQD8" s="1553"/>
      <c r="SQE8" s="1553"/>
      <c r="SQF8" s="1553"/>
      <c r="SQG8" s="1553"/>
      <c r="SQH8" s="1553"/>
      <c r="SQI8" s="1553"/>
      <c r="SQJ8" s="1553"/>
      <c r="SQK8" s="1553"/>
      <c r="SQL8" s="1553"/>
      <c r="SQM8" s="1553"/>
      <c r="SQN8" s="1553"/>
      <c r="SQO8" s="1553"/>
      <c r="SQP8" s="1553"/>
      <c r="SQQ8" s="1553"/>
      <c r="SQR8" s="1553"/>
      <c r="SQS8" s="1553"/>
      <c r="SQT8" s="1553"/>
      <c r="SQU8" s="1553"/>
      <c r="SQV8" s="1553"/>
      <c r="SQW8" s="1553"/>
      <c r="SQX8" s="1553"/>
      <c r="SQY8" s="1553"/>
      <c r="SQZ8" s="1553"/>
      <c r="SRA8" s="1553"/>
      <c r="SRB8" s="1553"/>
      <c r="SRC8" s="1553"/>
      <c r="SRD8" s="1553"/>
      <c r="SRE8" s="1553"/>
      <c r="SRF8" s="1553"/>
      <c r="SRG8" s="1553"/>
      <c r="SRH8" s="1553"/>
      <c r="SRI8" s="1553"/>
      <c r="SRJ8" s="1553"/>
      <c r="SRK8" s="1553"/>
      <c r="SRL8" s="1553"/>
      <c r="SRM8" s="1553"/>
      <c r="SRN8" s="1553"/>
      <c r="SRO8" s="1553"/>
      <c r="SRP8" s="1553"/>
      <c r="SRQ8" s="1553"/>
      <c r="SRR8" s="1553"/>
      <c r="SRS8" s="1553"/>
      <c r="SRT8" s="1553"/>
      <c r="SRU8" s="1553"/>
      <c r="SRV8" s="1553"/>
      <c r="SRW8" s="1553"/>
      <c r="SRX8" s="1553"/>
      <c r="SRY8" s="1553"/>
      <c r="SRZ8" s="1553"/>
      <c r="SSA8" s="1553"/>
      <c r="SSB8" s="1553"/>
      <c r="SSC8" s="1553"/>
      <c r="SSD8" s="1553"/>
      <c r="SSE8" s="1553"/>
      <c r="SSF8" s="1553"/>
      <c r="SSG8" s="1553"/>
      <c r="SSH8" s="1553"/>
      <c r="SSI8" s="1553"/>
      <c r="SSJ8" s="1553"/>
      <c r="SSK8" s="1553"/>
      <c r="SSL8" s="1553"/>
      <c r="SSM8" s="1553"/>
      <c r="SSN8" s="1553"/>
      <c r="SSO8" s="1553"/>
      <c r="SSP8" s="1553"/>
      <c r="SSQ8" s="1553"/>
      <c r="SSR8" s="1553"/>
      <c r="SSS8" s="1553"/>
      <c r="SST8" s="1553"/>
      <c r="SSU8" s="1553"/>
      <c r="SSV8" s="1553"/>
      <c r="SSW8" s="1553"/>
      <c r="SSX8" s="1553"/>
      <c r="SSY8" s="1553"/>
      <c r="SSZ8" s="1553"/>
      <c r="STA8" s="1553"/>
      <c r="STB8" s="1553"/>
      <c r="STC8" s="1553"/>
      <c r="STD8" s="1553"/>
      <c r="STE8" s="1553"/>
      <c r="STF8" s="1553"/>
      <c r="STG8" s="1553"/>
      <c r="STH8" s="1553"/>
      <c r="STI8" s="1553"/>
      <c r="STJ8" s="1553"/>
      <c r="STK8" s="1553"/>
      <c r="STL8" s="1553"/>
      <c r="STM8" s="1553"/>
      <c r="STN8" s="1553"/>
      <c r="STO8" s="1553"/>
      <c r="STP8" s="1553"/>
      <c r="STQ8" s="1553"/>
      <c r="STR8" s="1553"/>
      <c r="STS8" s="1553"/>
      <c r="STT8" s="1553"/>
      <c r="STU8" s="1553"/>
      <c r="STV8" s="1553"/>
      <c r="STW8" s="1553"/>
      <c r="STX8" s="1553"/>
      <c r="STY8" s="1553"/>
      <c r="STZ8" s="1553"/>
      <c r="SUA8" s="1553"/>
      <c r="SUB8" s="1553"/>
      <c r="SUC8" s="1553"/>
      <c r="SUD8" s="1553"/>
      <c r="SUE8" s="1553"/>
      <c r="SUF8" s="1553"/>
      <c r="SUG8" s="1553"/>
      <c r="SUH8" s="1553"/>
      <c r="SUI8" s="1553"/>
      <c r="SUJ8" s="1553"/>
      <c r="SUK8" s="1553"/>
      <c r="SUL8" s="1553"/>
      <c r="SUM8" s="1553"/>
      <c r="SUN8" s="1553"/>
      <c r="SUO8" s="1553"/>
      <c r="SUP8" s="1553"/>
      <c r="SUQ8" s="1553"/>
      <c r="SUR8" s="1553"/>
      <c r="SUS8" s="1553"/>
      <c r="SUT8" s="1553"/>
      <c r="SUU8" s="1553"/>
      <c r="SUV8" s="1553"/>
      <c r="SUW8" s="1553"/>
      <c r="SUX8" s="1553"/>
      <c r="SUY8" s="1553"/>
      <c r="SUZ8" s="1553"/>
      <c r="SVA8" s="1553"/>
      <c r="SVB8" s="1553"/>
      <c r="SVC8" s="1553"/>
      <c r="SVD8" s="1553"/>
      <c r="SVE8" s="1553"/>
      <c r="SVF8" s="1553"/>
      <c r="SVG8" s="1553"/>
      <c r="SVH8" s="1553"/>
      <c r="SVI8" s="1553"/>
      <c r="SVJ8" s="1553"/>
      <c r="SVK8" s="1553"/>
      <c r="SVL8" s="1553"/>
      <c r="SVM8" s="1553"/>
      <c r="SVN8" s="1553"/>
      <c r="SVO8" s="1553"/>
      <c r="SVP8" s="1553"/>
      <c r="SVQ8" s="1553"/>
      <c r="SVR8" s="1553"/>
      <c r="SVS8" s="1553"/>
      <c r="SVT8" s="1553"/>
      <c r="SVU8" s="1553"/>
      <c r="SVV8" s="1553"/>
      <c r="SVW8" s="1553"/>
      <c r="SVX8" s="1553"/>
      <c r="SVY8" s="1553"/>
      <c r="SVZ8" s="1553"/>
      <c r="SWA8" s="1553"/>
      <c r="SWB8" s="1553"/>
      <c r="SWC8" s="1553"/>
      <c r="SWD8" s="1553"/>
      <c r="SWE8" s="1553"/>
      <c r="SWF8" s="1553"/>
      <c r="SWG8" s="1553"/>
      <c r="SWH8" s="1553"/>
      <c r="SWI8" s="1553"/>
      <c r="SWJ8" s="1553"/>
      <c r="SWK8" s="1553"/>
      <c r="SWL8" s="1553"/>
      <c r="SWM8" s="1553"/>
      <c r="SWN8" s="1553"/>
      <c r="SWO8" s="1553"/>
      <c r="SWP8" s="1553"/>
      <c r="SWQ8" s="1553"/>
      <c r="SWR8" s="1553"/>
      <c r="SWS8" s="1553"/>
      <c r="SWT8" s="1553"/>
      <c r="SWU8" s="1553"/>
      <c r="SWV8" s="1553"/>
      <c r="SWW8" s="1553"/>
      <c r="SWX8" s="1553"/>
      <c r="SWY8" s="1553"/>
      <c r="SWZ8" s="1553"/>
      <c r="SXA8" s="1553"/>
      <c r="SXB8" s="1553"/>
      <c r="SXC8" s="1553"/>
      <c r="SXD8" s="1553"/>
      <c r="SXE8" s="1553"/>
      <c r="SXF8" s="1553"/>
      <c r="SXG8" s="1553"/>
      <c r="SXH8" s="1553"/>
      <c r="SXI8" s="1553"/>
      <c r="SXJ8" s="1553"/>
      <c r="SXK8" s="1553"/>
      <c r="SXL8" s="1553"/>
      <c r="SXM8" s="1553"/>
      <c r="SXN8" s="1553"/>
      <c r="SXO8" s="1553"/>
      <c r="SXP8" s="1553"/>
      <c r="SXQ8" s="1553"/>
      <c r="SXR8" s="1553"/>
      <c r="SXS8" s="1553"/>
      <c r="SXT8" s="1553"/>
      <c r="SXU8" s="1553"/>
      <c r="SXV8" s="1553"/>
      <c r="SXW8" s="1553"/>
      <c r="SXX8" s="1553"/>
      <c r="SXY8" s="1553"/>
      <c r="SXZ8" s="1553"/>
      <c r="SYA8" s="1553"/>
      <c r="SYB8" s="1553"/>
      <c r="SYC8" s="1553"/>
      <c r="SYD8" s="1553"/>
      <c r="SYE8" s="1553"/>
      <c r="SYF8" s="1553"/>
      <c r="SYG8" s="1553"/>
      <c r="SYH8" s="1553"/>
      <c r="SYI8" s="1553"/>
      <c r="SYJ8" s="1553"/>
      <c r="SYK8" s="1553"/>
      <c r="SYL8" s="1553"/>
      <c r="SYM8" s="1553"/>
      <c r="SYN8" s="1553"/>
      <c r="SYO8" s="1553"/>
      <c r="SYP8" s="1553"/>
      <c r="SYQ8" s="1553"/>
      <c r="SYR8" s="1553"/>
      <c r="SYS8" s="1553"/>
      <c r="SYT8" s="1553"/>
      <c r="SYU8" s="1553"/>
      <c r="SYV8" s="1553"/>
      <c r="SYW8" s="1553"/>
      <c r="SYX8" s="1553"/>
      <c r="SYY8" s="1553"/>
      <c r="SYZ8" s="1553"/>
      <c r="SZA8" s="1553"/>
      <c r="SZB8" s="1553"/>
      <c r="SZC8" s="1553"/>
      <c r="SZD8" s="1553"/>
      <c r="SZE8" s="1553"/>
      <c r="SZF8" s="1553"/>
      <c r="SZG8" s="1553"/>
      <c r="SZH8" s="1553"/>
      <c r="SZI8" s="1553"/>
      <c r="SZJ8" s="1553"/>
      <c r="SZK8" s="1553"/>
      <c r="SZL8" s="1553"/>
      <c r="SZM8" s="1553"/>
      <c r="SZN8" s="1553"/>
      <c r="SZO8" s="1553"/>
      <c r="SZP8" s="1553"/>
      <c r="SZQ8" s="1553"/>
      <c r="SZR8" s="1553"/>
      <c r="SZS8" s="1553"/>
      <c r="SZT8" s="1553"/>
      <c r="SZU8" s="1553"/>
      <c r="SZV8" s="1553"/>
      <c r="SZW8" s="1553"/>
      <c r="SZX8" s="1553"/>
      <c r="SZY8" s="1553"/>
      <c r="SZZ8" s="1553"/>
      <c r="TAA8" s="1553"/>
      <c r="TAB8" s="1553"/>
      <c r="TAC8" s="1553"/>
      <c r="TAD8" s="1553"/>
      <c r="TAE8" s="1553"/>
      <c r="TAF8" s="1553"/>
      <c r="TAG8" s="1553"/>
      <c r="TAH8" s="1553"/>
      <c r="TAI8" s="1553"/>
      <c r="TAJ8" s="1553"/>
      <c r="TAK8" s="1553"/>
      <c r="TAL8" s="1553"/>
      <c r="TAM8" s="1553"/>
      <c r="TAN8" s="1553"/>
      <c r="TAO8" s="1553"/>
      <c r="TAP8" s="1553"/>
      <c r="TAQ8" s="1553"/>
      <c r="TAR8" s="1553"/>
      <c r="TAS8" s="1553"/>
      <c r="TAT8" s="1553"/>
      <c r="TAU8" s="1553"/>
      <c r="TAV8" s="1553"/>
      <c r="TAW8" s="1553"/>
      <c r="TAX8" s="1553"/>
      <c r="TAY8" s="1553"/>
      <c r="TAZ8" s="1553"/>
      <c r="TBA8" s="1553"/>
      <c r="TBB8" s="1553"/>
      <c r="TBC8" s="1553"/>
      <c r="TBD8" s="1553"/>
      <c r="TBE8" s="1553"/>
      <c r="TBF8" s="1553"/>
      <c r="TBG8" s="1553"/>
      <c r="TBH8" s="1553"/>
      <c r="TBI8" s="1553"/>
      <c r="TBJ8" s="1553"/>
      <c r="TBK8" s="1553"/>
      <c r="TBL8" s="1553"/>
      <c r="TBM8" s="1553"/>
      <c r="TBN8" s="1553"/>
      <c r="TBO8" s="1553"/>
      <c r="TBP8" s="1553"/>
      <c r="TBQ8" s="1553"/>
      <c r="TBR8" s="1553"/>
      <c r="TBS8" s="1553"/>
      <c r="TBT8" s="1553"/>
      <c r="TBU8" s="1553"/>
      <c r="TBV8" s="1553"/>
      <c r="TBW8" s="1553"/>
      <c r="TBX8" s="1553"/>
      <c r="TBY8" s="1553"/>
      <c r="TBZ8" s="1553"/>
      <c r="TCA8" s="1553"/>
      <c r="TCB8" s="1553"/>
      <c r="TCC8" s="1553"/>
      <c r="TCD8" s="1553"/>
      <c r="TCE8" s="1553"/>
      <c r="TCF8" s="1553"/>
      <c r="TCG8" s="1553"/>
      <c r="TCH8" s="1553"/>
      <c r="TCI8" s="1553"/>
      <c r="TCJ8" s="1553"/>
      <c r="TCK8" s="1553"/>
      <c r="TCL8" s="1553"/>
      <c r="TCM8" s="1553"/>
      <c r="TCN8" s="1553"/>
      <c r="TCO8" s="1553"/>
      <c r="TCP8" s="1553"/>
      <c r="TCQ8" s="1553"/>
      <c r="TCR8" s="1553"/>
      <c r="TCS8" s="1553"/>
      <c r="TCT8" s="1553"/>
      <c r="TCU8" s="1553"/>
      <c r="TCV8" s="1553"/>
      <c r="TCW8" s="1553"/>
      <c r="TCX8" s="1553"/>
      <c r="TCY8" s="1553"/>
      <c r="TCZ8" s="1553"/>
      <c r="TDA8" s="1553"/>
      <c r="TDB8" s="1553"/>
      <c r="TDC8" s="1553"/>
      <c r="TDD8" s="1553"/>
      <c r="TDE8" s="1553"/>
      <c r="TDF8" s="1553"/>
      <c r="TDG8" s="1553"/>
      <c r="TDH8" s="1553"/>
      <c r="TDI8" s="1553"/>
      <c r="TDJ8" s="1553"/>
      <c r="TDK8" s="1553"/>
      <c r="TDL8" s="1553"/>
      <c r="TDM8" s="1553"/>
      <c r="TDN8" s="1553"/>
      <c r="TDO8" s="1553"/>
      <c r="TDP8" s="1553"/>
      <c r="TDQ8" s="1553"/>
      <c r="TDR8" s="1553"/>
      <c r="TDS8" s="1553"/>
      <c r="TDT8" s="1553"/>
      <c r="TDU8" s="1553"/>
      <c r="TDV8" s="1553"/>
      <c r="TDW8" s="1553"/>
      <c r="TDX8" s="1553"/>
      <c r="TDY8" s="1553"/>
      <c r="TDZ8" s="1553"/>
      <c r="TEA8" s="1553"/>
      <c r="TEB8" s="1553"/>
      <c r="TEC8" s="1553"/>
      <c r="TED8" s="1553"/>
      <c r="TEE8" s="1553"/>
      <c r="TEF8" s="1553"/>
      <c r="TEG8" s="1553"/>
      <c r="TEH8" s="1553"/>
      <c r="TEI8" s="1553"/>
      <c r="TEJ8" s="1553"/>
      <c r="TEK8" s="1553"/>
      <c r="TEL8" s="1553"/>
      <c r="TEM8" s="1553"/>
      <c r="TEN8" s="1553"/>
      <c r="TEO8" s="1553"/>
      <c r="TEP8" s="1553"/>
      <c r="TEQ8" s="1553"/>
      <c r="TER8" s="1553"/>
      <c r="TES8" s="1553"/>
      <c r="TET8" s="1553"/>
      <c r="TEU8" s="1553"/>
      <c r="TEV8" s="1553"/>
      <c r="TEW8" s="1553"/>
      <c r="TEX8" s="1553"/>
      <c r="TEY8" s="1553"/>
      <c r="TEZ8" s="1553"/>
      <c r="TFA8" s="1553"/>
      <c r="TFB8" s="1553"/>
      <c r="TFC8" s="1553"/>
      <c r="TFD8" s="1553"/>
      <c r="TFE8" s="1553"/>
      <c r="TFF8" s="1553"/>
      <c r="TFG8" s="1553"/>
      <c r="TFH8" s="1553"/>
      <c r="TFI8" s="1553"/>
      <c r="TFJ8" s="1553"/>
      <c r="TFK8" s="1553"/>
      <c r="TFL8" s="1553"/>
      <c r="TFM8" s="1553"/>
      <c r="TFN8" s="1553"/>
      <c r="TFO8" s="1553"/>
      <c r="TFP8" s="1553"/>
      <c r="TFQ8" s="1553"/>
      <c r="TFR8" s="1553"/>
      <c r="TFS8" s="1553"/>
      <c r="TFT8" s="1553"/>
      <c r="TFU8" s="1553"/>
      <c r="TFV8" s="1553"/>
      <c r="TFW8" s="1553"/>
      <c r="TFX8" s="1553"/>
      <c r="TFY8" s="1553"/>
      <c r="TFZ8" s="1553"/>
      <c r="TGA8" s="1553"/>
      <c r="TGB8" s="1553"/>
      <c r="TGC8" s="1553"/>
      <c r="TGD8" s="1553"/>
      <c r="TGE8" s="1553"/>
      <c r="TGF8" s="1553"/>
      <c r="TGG8" s="1553"/>
      <c r="TGH8" s="1553"/>
      <c r="TGI8" s="1553"/>
      <c r="TGJ8" s="1553"/>
      <c r="TGK8" s="1553"/>
      <c r="TGL8" s="1553"/>
      <c r="TGM8" s="1553"/>
      <c r="TGN8" s="1553"/>
      <c r="TGO8" s="1553"/>
      <c r="TGP8" s="1553"/>
      <c r="TGQ8" s="1553"/>
      <c r="TGR8" s="1553"/>
      <c r="TGS8" s="1553"/>
      <c r="TGT8" s="1553"/>
      <c r="TGU8" s="1553"/>
      <c r="TGV8" s="1553"/>
      <c r="TGW8" s="1553"/>
      <c r="TGX8" s="1553"/>
      <c r="TGY8" s="1553"/>
      <c r="TGZ8" s="1553"/>
      <c r="THA8" s="1553"/>
      <c r="THB8" s="1553"/>
      <c r="THC8" s="1553"/>
      <c r="THD8" s="1553"/>
      <c r="THE8" s="1553"/>
      <c r="THF8" s="1553"/>
      <c r="THG8" s="1553"/>
      <c r="THH8" s="1553"/>
      <c r="THI8" s="1553"/>
      <c r="THJ8" s="1553"/>
      <c r="THK8" s="1553"/>
      <c r="THL8" s="1553"/>
      <c r="THM8" s="1553"/>
      <c r="THN8" s="1553"/>
      <c r="THO8" s="1553"/>
      <c r="THP8" s="1553"/>
      <c r="THQ8" s="1553"/>
      <c r="THR8" s="1553"/>
      <c r="THS8" s="1553"/>
      <c r="THT8" s="1553"/>
      <c r="THU8" s="1553"/>
      <c r="THV8" s="1553"/>
      <c r="THW8" s="1553"/>
      <c r="THX8" s="1553"/>
      <c r="THY8" s="1553"/>
      <c r="THZ8" s="1553"/>
      <c r="TIA8" s="1553"/>
      <c r="TIB8" s="1553"/>
      <c r="TIC8" s="1553"/>
      <c r="TID8" s="1553"/>
      <c r="TIE8" s="1553"/>
      <c r="TIF8" s="1553"/>
      <c r="TIG8" s="1553"/>
      <c r="TIH8" s="1553"/>
      <c r="TII8" s="1553"/>
      <c r="TIJ8" s="1553"/>
      <c r="TIK8" s="1553"/>
      <c r="TIL8" s="1553"/>
      <c r="TIM8" s="1553"/>
      <c r="TIN8" s="1553"/>
      <c r="TIO8" s="1553"/>
      <c r="TIP8" s="1553"/>
      <c r="TIQ8" s="1553"/>
      <c r="TIR8" s="1553"/>
      <c r="TIS8" s="1553"/>
      <c r="TIT8" s="1553"/>
      <c r="TIU8" s="1553"/>
      <c r="TIV8" s="1553"/>
      <c r="TIW8" s="1553"/>
      <c r="TIX8" s="1553"/>
      <c r="TIY8" s="1553"/>
      <c r="TIZ8" s="1553"/>
      <c r="TJA8" s="1553"/>
      <c r="TJB8" s="1553"/>
      <c r="TJC8" s="1553"/>
      <c r="TJD8" s="1553"/>
      <c r="TJE8" s="1553"/>
      <c r="TJF8" s="1553"/>
      <c r="TJG8" s="1553"/>
      <c r="TJH8" s="1553"/>
      <c r="TJI8" s="1553"/>
      <c r="TJJ8" s="1553"/>
      <c r="TJK8" s="1553"/>
      <c r="TJL8" s="1553"/>
      <c r="TJM8" s="1553"/>
      <c r="TJN8" s="1553"/>
      <c r="TJO8" s="1553"/>
      <c r="TJP8" s="1553"/>
      <c r="TJQ8" s="1553"/>
      <c r="TJR8" s="1553"/>
      <c r="TJS8" s="1553"/>
      <c r="TJT8" s="1553"/>
      <c r="TJU8" s="1553"/>
      <c r="TJV8" s="1553"/>
      <c r="TJW8" s="1553"/>
      <c r="TJX8" s="1553"/>
      <c r="TJY8" s="1553"/>
      <c r="TJZ8" s="1553"/>
      <c r="TKA8" s="1553"/>
      <c r="TKB8" s="1553"/>
      <c r="TKC8" s="1553"/>
      <c r="TKD8" s="1553"/>
      <c r="TKE8" s="1553"/>
      <c r="TKF8" s="1553"/>
      <c r="TKG8" s="1553"/>
      <c r="TKH8" s="1553"/>
      <c r="TKI8" s="1553"/>
      <c r="TKJ8" s="1553"/>
      <c r="TKK8" s="1553"/>
      <c r="TKL8" s="1553"/>
      <c r="TKM8" s="1553"/>
      <c r="TKN8" s="1553"/>
      <c r="TKO8" s="1553"/>
      <c r="TKP8" s="1553"/>
      <c r="TKQ8" s="1553"/>
      <c r="TKR8" s="1553"/>
      <c r="TKS8" s="1553"/>
      <c r="TKT8" s="1553"/>
      <c r="TKU8" s="1553"/>
      <c r="TKV8" s="1553"/>
      <c r="TKW8" s="1553"/>
      <c r="TKX8" s="1553"/>
      <c r="TKY8" s="1553"/>
      <c r="TKZ8" s="1553"/>
      <c r="TLA8" s="1553"/>
      <c r="TLB8" s="1553"/>
      <c r="TLC8" s="1553"/>
      <c r="TLD8" s="1553"/>
      <c r="TLE8" s="1553"/>
      <c r="TLF8" s="1553"/>
      <c r="TLG8" s="1553"/>
      <c r="TLH8" s="1553"/>
      <c r="TLI8" s="1553"/>
      <c r="TLJ8" s="1553"/>
      <c r="TLK8" s="1553"/>
      <c r="TLL8" s="1553"/>
      <c r="TLM8" s="1553"/>
      <c r="TLN8" s="1553"/>
      <c r="TLO8" s="1553"/>
      <c r="TLP8" s="1553"/>
      <c r="TLQ8" s="1553"/>
      <c r="TLR8" s="1553"/>
      <c r="TLS8" s="1553"/>
      <c r="TLT8" s="1553"/>
      <c r="TLU8" s="1553"/>
      <c r="TLV8" s="1553"/>
      <c r="TLW8" s="1553"/>
      <c r="TLX8" s="1553"/>
      <c r="TLY8" s="1553"/>
      <c r="TLZ8" s="1553"/>
      <c r="TMA8" s="1553"/>
      <c r="TMB8" s="1553"/>
      <c r="TMC8" s="1553"/>
      <c r="TMD8" s="1553"/>
      <c r="TME8" s="1553"/>
      <c r="TMF8" s="1553"/>
      <c r="TMG8" s="1553"/>
      <c r="TMH8" s="1553"/>
      <c r="TMI8" s="1553"/>
      <c r="TMJ8" s="1553"/>
      <c r="TMK8" s="1553"/>
      <c r="TML8" s="1553"/>
      <c r="TMM8" s="1553"/>
      <c r="TMN8" s="1553"/>
      <c r="TMO8" s="1553"/>
      <c r="TMP8" s="1553"/>
      <c r="TMQ8" s="1553"/>
      <c r="TMR8" s="1553"/>
      <c r="TMS8" s="1553"/>
      <c r="TMT8" s="1553"/>
      <c r="TMU8" s="1553"/>
      <c r="TMV8" s="1553"/>
      <c r="TMW8" s="1553"/>
      <c r="TMX8" s="1553"/>
      <c r="TMY8" s="1553"/>
      <c r="TMZ8" s="1553"/>
      <c r="TNA8" s="1553"/>
      <c r="TNB8" s="1553"/>
      <c r="TNC8" s="1553"/>
      <c r="TND8" s="1553"/>
      <c r="TNE8" s="1553"/>
      <c r="TNF8" s="1553"/>
      <c r="TNG8" s="1553"/>
      <c r="TNH8" s="1553"/>
      <c r="TNI8" s="1553"/>
      <c r="TNJ8" s="1553"/>
      <c r="TNK8" s="1553"/>
      <c r="TNL8" s="1553"/>
      <c r="TNM8" s="1553"/>
      <c r="TNN8" s="1553"/>
      <c r="TNO8" s="1553"/>
      <c r="TNP8" s="1553"/>
      <c r="TNQ8" s="1553"/>
      <c r="TNR8" s="1553"/>
      <c r="TNS8" s="1553"/>
      <c r="TNT8" s="1553"/>
      <c r="TNU8" s="1553"/>
      <c r="TNV8" s="1553"/>
      <c r="TNW8" s="1553"/>
      <c r="TNX8" s="1553"/>
      <c r="TNY8" s="1553"/>
      <c r="TNZ8" s="1553"/>
      <c r="TOA8" s="1553"/>
      <c r="TOB8" s="1553"/>
      <c r="TOC8" s="1553"/>
      <c r="TOD8" s="1553"/>
      <c r="TOE8" s="1553"/>
      <c r="TOF8" s="1553"/>
      <c r="TOG8" s="1553"/>
      <c r="TOH8" s="1553"/>
      <c r="TOI8" s="1553"/>
      <c r="TOJ8" s="1553"/>
      <c r="TOK8" s="1553"/>
      <c r="TOL8" s="1553"/>
      <c r="TOM8" s="1553"/>
      <c r="TON8" s="1553"/>
      <c r="TOO8" s="1553"/>
      <c r="TOP8" s="1553"/>
      <c r="TOQ8" s="1553"/>
      <c r="TOR8" s="1553"/>
      <c r="TOS8" s="1553"/>
      <c r="TOT8" s="1553"/>
      <c r="TOU8" s="1553"/>
      <c r="TOV8" s="1553"/>
      <c r="TOW8" s="1553"/>
      <c r="TOX8" s="1553"/>
      <c r="TOY8" s="1553"/>
      <c r="TOZ8" s="1553"/>
      <c r="TPA8" s="1553"/>
      <c r="TPB8" s="1553"/>
      <c r="TPC8" s="1553"/>
      <c r="TPD8" s="1553"/>
      <c r="TPE8" s="1553"/>
      <c r="TPF8" s="1553"/>
      <c r="TPG8" s="1553"/>
      <c r="TPH8" s="1553"/>
      <c r="TPI8" s="1553"/>
      <c r="TPJ8" s="1553"/>
      <c r="TPK8" s="1553"/>
      <c r="TPL8" s="1553"/>
      <c r="TPM8" s="1553"/>
      <c r="TPN8" s="1553"/>
      <c r="TPO8" s="1553"/>
      <c r="TPP8" s="1553"/>
      <c r="TPQ8" s="1553"/>
      <c r="TPR8" s="1553"/>
      <c r="TPS8" s="1553"/>
      <c r="TPT8" s="1553"/>
      <c r="TPU8" s="1553"/>
      <c r="TPV8" s="1553"/>
      <c r="TPW8" s="1553"/>
      <c r="TPX8" s="1553"/>
      <c r="TPY8" s="1553"/>
      <c r="TPZ8" s="1553"/>
      <c r="TQA8" s="1553"/>
      <c r="TQB8" s="1553"/>
      <c r="TQC8" s="1553"/>
      <c r="TQD8" s="1553"/>
      <c r="TQE8" s="1553"/>
      <c r="TQF8" s="1553"/>
      <c r="TQG8" s="1553"/>
      <c r="TQH8" s="1553"/>
      <c r="TQI8" s="1553"/>
      <c r="TQJ8" s="1553"/>
      <c r="TQK8" s="1553"/>
      <c r="TQL8" s="1553"/>
      <c r="TQM8" s="1553"/>
      <c r="TQN8" s="1553"/>
      <c r="TQO8" s="1553"/>
      <c r="TQP8" s="1553"/>
      <c r="TQQ8" s="1553"/>
      <c r="TQR8" s="1553"/>
      <c r="TQS8" s="1553"/>
      <c r="TQT8" s="1553"/>
      <c r="TQU8" s="1553"/>
      <c r="TQV8" s="1553"/>
      <c r="TQW8" s="1553"/>
      <c r="TQX8" s="1553"/>
      <c r="TQY8" s="1553"/>
      <c r="TQZ8" s="1553"/>
      <c r="TRA8" s="1553"/>
      <c r="TRB8" s="1553"/>
      <c r="TRC8" s="1553"/>
      <c r="TRD8" s="1553"/>
      <c r="TRE8" s="1553"/>
      <c r="TRF8" s="1553"/>
      <c r="TRG8" s="1553"/>
      <c r="TRH8" s="1553"/>
      <c r="TRI8" s="1553"/>
      <c r="TRJ8" s="1553"/>
      <c r="TRK8" s="1553"/>
      <c r="TRL8" s="1553"/>
      <c r="TRM8" s="1553"/>
      <c r="TRN8" s="1553"/>
      <c r="TRO8" s="1553"/>
      <c r="TRP8" s="1553"/>
      <c r="TRQ8" s="1553"/>
      <c r="TRR8" s="1553"/>
      <c r="TRS8" s="1553"/>
      <c r="TRT8" s="1553"/>
      <c r="TRU8" s="1553"/>
      <c r="TRV8" s="1553"/>
      <c r="TRW8" s="1553"/>
      <c r="TRX8" s="1553"/>
      <c r="TRY8" s="1553"/>
      <c r="TRZ8" s="1553"/>
      <c r="TSA8" s="1553"/>
      <c r="TSB8" s="1553"/>
      <c r="TSC8" s="1553"/>
      <c r="TSD8" s="1553"/>
      <c r="TSE8" s="1553"/>
      <c r="TSF8" s="1553"/>
      <c r="TSG8" s="1553"/>
      <c r="TSH8" s="1553"/>
      <c r="TSI8" s="1553"/>
      <c r="TSJ8" s="1553"/>
      <c r="TSK8" s="1553"/>
      <c r="TSL8" s="1553"/>
      <c r="TSM8" s="1553"/>
      <c r="TSN8" s="1553"/>
      <c r="TSO8" s="1553"/>
      <c r="TSP8" s="1553"/>
      <c r="TSQ8" s="1553"/>
      <c r="TSR8" s="1553"/>
      <c r="TSS8" s="1553"/>
      <c r="TST8" s="1553"/>
      <c r="TSU8" s="1553"/>
      <c r="TSV8" s="1553"/>
      <c r="TSW8" s="1553"/>
      <c r="TSX8" s="1553"/>
      <c r="TSY8" s="1553"/>
      <c r="TSZ8" s="1553"/>
      <c r="TTA8" s="1553"/>
      <c r="TTB8" s="1553"/>
      <c r="TTC8" s="1553"/>
      <c r="TTD8" s="1553"/>
      <c r="TTE8" s="1553"/>
      <c r="TTF8" s="1553"/>
      <c r="TTG8" s="1553"/>
      <c r="TTH8" s="1553"/>
      <c r="TTI8" s="1553"/>
      <c r="TTJ8" s="1553"/>
      <c r="TTK8" s="1553"/>
      <c r="TTL8" s="1553"/>
      <c r="TTM8" s="1553"/>
      <c r="TTN8" s="1553"/>
      <c r="TTO8" s="1553"/>
      <c r="TTP8" s="1553"/>
      <c r="TTQ8" s="1553"/>
      <c r="TTR8" s="1553"/>
      <c r="TTS8" s="1553"/>
      <c r="TTT8" s="1553"/>
      <c r="TTU8" s="1553"/>
      <c r="TTV8" s="1553"/>
      <c r="TTW8" s="1553"/>
      <c r="TTX8" s="1553"/>
      <c r="TTY8" s="1553"/>
      <c r="TTZ8" s="1553"/>
      <c r="TUA8" s="1553"/>
      <c r="TUB8" s="1553"/>
      <c r="TUC8" s="1553"/>
      <c r="TUD8" s="1553"/>
      <c r="TUE8" s="1553"/>
      <c r="TUF8" s="1553"/>
      <c r="TUG8" s="1553"/>
      <c r="TUH8" s="1553"/>
      <c r="TUI8" s="1553"/>
      <c r="TUJ8" s="1553"/>
      <c r="TUK8" s="1553"/>
      <c r="TUL8" s="1553"/>
      <c r="TUM8" s="1553"/>
      <c r="TUN8" s="1553"/>
      <c r="TUO8" s="1553"/>
      <c r="TUP8" s="1553"/>
      <c r="TUQ8" s="1553"/>
      <c r="TUR8" s="1553"/>
      <c r="TUS8" s="1553"/>
      <c r="TUT8" s="1553"/>
      <c r="TUU8" s="1553"/>
      <c r="TUV8" s="1553"/>
      <c r="TUW8" s="1553"/>
      <c r="TUX8" s="1553"/>
      <c r="TUY8" s="1553"/>
      <c r="TUZ8" s="1553"/>
      <c r="TVA8" s="1553"/>
      <c r="TVB8" s="1553"/>
      <c r="TVC8" s="1553"/>
      <c r="TVD8" s="1553"/>
      <c r="TVE8" s="1553"/>
      <c r="TVF8" s="1553"/>
      <c r="TVG8" s="1553"/>
      <c r="TVH8" s="1553"/>
      <c r="TVI8" s="1553"/>
      <c r="TVJ8" s="1553"/>
      <c r="TVK8" s="1553"/>
      <c r="TVL8" s="1553"/>
      <c r="TVM8" s="1553"/>
      <c r="TVN8" s="1553"/>
      <c r="TVO8" s="1553"/>
      <c r="TVP8" s="1553"/>
      <c r="TVQ8" s="1553"/>
      <c r="TVR8" s="1553"/>
      <c r="TVS8" s="1553"/>
      <c r="TVT8" s="1553"/>
      <c r="TVU8" s="1553"/>
      <c r="TVV8" s="1553"/>
      <c r="TVW8" s="1553"/>
      <c r="TVX8" s="1553"/>
      <c r="TVY8" s="1553"/>
      <c r="TVZ8" s="1553"/>
      <c r="TWA8" s="1553"/>
      <c r="TWB8" s="1553"/>
      <c r="TWC8" s="1553"/>
      <c r="TWD8" s="1553"/>
      <c r="TWE8" s="1553"/>
      <c r="TWF8" s="1553"/>
      <c r="TWG8" s="1553"/>
      <c r="TWH8" s="1553"/>
      <c r="TWI8" s="1553"/>
      <c r="TWJ8" s="1553"/>
      <c r="TWK8" s="1553"/>
      <c r="TWL8" s="1553"/>
      <c r="TWM8" s="1553"/>
      <c r="TWN8" s="1553"/>
      <c r="TWO8" s="1553"/>
      <c r="TWP8" s="1553"/>
      <c r="TWQ8" s="1553"/>
      <c r="TWR8" s="1553"/>
      <c r="TWS8" s="1553"/>
      <c r="TWT8" s="1553"/>
      <c r="TWU8" s="1553"/>
      <c r="TWV8" s="1553"/>
      <c r="TWW8" s="1553"/>
      <c r="TWX8" s="1553"/>
      <c r="TWY8" s="1553"/>
      <c r="TWZ8" s="1553"/>
      <c r="TXA8" s="1553"/>
      <c r="TXB8" s="1553"/>
      <c r="TXC8" s="1553"/>
      <c r="TXD8" s="1553"/>
      <c r="TXE8" s="1553"/>
      <c r="TXF8" s="1553"/>
      <c r="TXG8" s="1553"/>
      <c r="TXH8" s="1553"/>
      <c r="TXI8" s="1553"/>
      <c r="TXJ8" s="1553"/>
      <c r="TXK8" s="1553"/>
      <c r="TXL8" s="1553"/>
      <c r="TXM8" s="1553"/>
      <c r="TXN8" s="1553"/>
      <c r="TXO8" s="1553"/>
      <c r="TXP8" s="1553"/>
      <c r="TXQ8" s="1553"/>
      <c r="TXR8" s="1553"/>
      <c r="TXS8" s="1553"/>
      <c r="TXT8" s="1553"/>
      <c r="TXU8" s="1553"/>
      <c r="TXV8" s="1553"/>
      <c r="TXW8" s="1553"/>
      <c r="TXX8" s="1553"/>
      <c r="TXY8" s="1553"/>
      <c r="TXZ8" s="1553"/>
      <c r="TYA8" s="1553"/>
      <c r="TYB8" s="1553"/>
      <c r="TYC8" s="1553"/>
      <c r="TYD8" s="1553"/>
      <c r="TYE8" s="1553"/>
      <c r="TYF8" s="1553"/>
      <c r="TYG8" s="1553"/>
      <c r="TYH8" s="1553"/>
      <c r="TYI8" s="1553"/>
      <c r="TYJ8" s="1553"/>
      <c r="TYK8" s="1553"/>
      <c r="TYL8" s="1553"/>
      <c r="TYM8" s="1553"/>
      <c r="TYN8" s="1553"/>
      <c r="TYO8" s="1553"/>
      <c r="TYP8" s="1553"/>
      <c r="TYQ8" s="1553"/>
      <c r="TYR8" s="1553"/>
      <c r="TYS8" s="1553"/>
      <c r="TYT8" s="1553"/>
      <c r="TYU8" s="1553"/>
      <c r="TYV8" s="1553"/>
      <c r="TYW8" s="1553"/>
      <c r="TYX8" s="1553"/>
      <c r="TYY8" s="1553"/>
      <c r="TYZ8" s="1553"/>
      <c r="TZA8" s="1553"/>
      <c r="TZB8" s="1553"/>
      <c r="TZC8" s="1553"/>
      <c r="TZD8" s="1553"/>
      <c r="TZE8" s="1553"/>
      <c r="TZF8" s="1553"/>
      <c r="TZG8" s="1553"/>
      <c r="TZH8" s="1553"/>
      <c r="TZI8" s="1553"/>
      <c r="TZJ8" s="1553"/>
      <c r="TZK8" s="1553"/>
      <c r="TZL8" s="1553"/>
      <c r="TZM8" s="1553"/>
      <c r="TZN8" s="1553"/>
      <c r="TZO8" s="1553"/>
      <c r="TZP8" s="1553"/>
      <c r="TZQ8" s="1553"/>
      <c r="TZR8" s="1553"/>
      <c r="TZS8" s="1553"/>
      <c r="TZT8" s="1553"/>
      <c r="TZU8" s="1553"/>
      <c r="TZV8" s="1553"/>
      <c r="TZW8" s="1553"/>
      <c r="TZX8" s="1553"/>
      <c r="TZY8" s="1553"/>
      <c r="TZZ8" s="1553"/>
      <c r="UAA8" s="1553"/>
      <c r="UAB8" s="1553"/>
      <c r="UAC8" s="1553"/>
      <c r="UAD8" s="1553"/>
      <c r="UAE8" s="1553"/>
      <c r="UAF8" s="1553"/>
      <c r="UAG8" s="1553"/>
      <c r="UAH8" s="1553"/>
      <c r="UAI8" s="1553"/>
      <c r="UAJ8" s="1553"/>
      <c r="UAK8" s="1553"/>
      <c r="UAL8" s="1553"/>
      <c r="UAM8" s="1553"/>
      <c r="UAN8" s="1553"/>
      <c r="UAO8" s="1553"/>
      <c r="UAP8" s="1553"/>
      <c r="UAQ8" s="1553"/>
      <c r="UAR8" s="1553"/>
      <c r="UAS8" s="1553"/>
      <c r="UAT8" s="1553"/>
      <c r="UAU8" s="1553"/>
      <c r="UAV8" s="1553"/>
      <c r="UAW8" s="1553"/>
      <c r="UAX8" s="1553"/>
      <c r="UAY8" s="1553"/>
      <c r="UAZ8" s="1553"/>
      <c r="UBA8" s="1553"/>
      <c r="UBB8" s="1553"/>
      <c r="UBC8" s="1553"/>
      <c r="UBD8" s="1553"/>
      <c r="UBE8" s="1553"/>
      <c r="UBF8" s="1553"/>
      <c r="UBG8" s="1553"/>
      <c r="UBH8" s="1553"/>
      <c r="UBI8" s="1553"/>
      <c r="UBJ8" s="1553"/>
      <c r="UBK8" s="1553"/>
      <c r="UBL8" s="1553"/>
      <c r="UBM8" s="1553"/>
      <c r="UBN8" s="1553"/>
      <c r="UBO8" s="1553"/>
      <c r="UBP8" s="1553"/>
      <c r="UBQ8" s="1553"/>
      <c r="UBR8" s="1553"/>
      <c r="UBS8" s="1553"/>
      <c r="UBT8" s="1553"/>
      <c r="UBU8" s="1553"/>
      <c r="UBV8" s="1553"/>
      <c r="UBW8" s="1553"/>
      <c r="UBX8" s="1553"/>
      <c r="UBY8" s="1553"/>
      <c r="UBZ8" s="1553"/>
      <c r="UCA8" s="1553"/>
      <c r="UCB8" s="1553"/>
      <c r="UCC8" s="1553"/>
      <c r="UCD8" s="1553"/>
      <c r="UCE8" s="1553"/>
      <c r="UCF8" s="1553"/>
      <c r="UCG8" s="1553"/>
      <c r="UCH8" s="1553"/>
      <c r="UCI8" s="1553"/>
      <c r="UCJ8" s="1553"/>
      <c r="UCK8" s="1553"/>
      <c r="UCL8" s="1553"/>
      <c r="UCM8" s="1553"/>
      <c r="UCN8" s="1553"/>
      <c r="UCO8" s="1553"/>
      <c r="UCP8" s="1553"/>
      <c r="UCQ8" s="1553"/>
      <c r="UCR8" s="1553"/>
      <c r="UCS8" s="1553"/>
      <c r="UCT8" s="1553"/>
      <c r="UCU8" s="1553"/>
      <c r="UCV8" s="1553"/>
      <c r="UCW8" s="1553"/>
      <c r="UCX8" s="1553"/>
      <c r="UCY8" s="1553"/>
      <c r="UCZ8" s="1553"/>
      <c r="UDA8" s="1553"/>
      <c r="UDB8" s="1553"/>
      <c r="UDC8" s="1553"/>
      <c r="UDD8" s="1553"/>
      <c r="UDE8" s="1553"/>
      <c r="UDF8" s="1553"/>
      <c r="UDG8" s="1553"/>
      <c r="UDH8" s="1553"/>
      <c r="UDI8" s="1553"/>
      <c r="UDJ8" s="1553"/>
      <c r="UDK8" s="1553"/>
      <c r="UDL8" s="1553"/>
      <c r="UDM8" s="1553"/>
      <c r="UDN8" s="1553"/>
      <c r="UDO8" s="1553"/>
      <c r="UDP8" s="1553"/>
      <c r="UDQ8" s="1553"/>
      <c r="UDR8" s="1553"/>
      <c r="UDS8" s="1553"/>
      <c r="UDT8" s="1553"/>
      <c r="UDU8" s="1553"/>
      <c r="UDV8" s="1553"/>
      <c r="UDW8" s="1553"/>
      <c r="UDX8" s="1553"/>
      <c r="UDY8" s="1553"/>
      <c r="UDZ8" s="1553"/>
      <c r="UEA8" s="1553"/>
      <c r="UEB8" s="1553"/>
      <c r="UEC8" s="1553"/>
      <c r="UED8" s="1553"/>
      <c r="UEE8" s="1553"/>
      <c r="UEF8" s="1553"/>
      <c r="UEG8" s="1553"/>
      <c r="UEH8" s="1553"/>
      <c r="UEI8" s="1553"/>
      <c r="UEJ8" s="1553"/>
      <c r="UEK8" s="1553"/>
      <c r="UEL8" s="1553"/>
      <c r="UEM8" s="1553"/>
      <c r="UEN8" s="1553"/>
      <c r="UEO8" s="1553"/>
      <c r="UEP8" s="1553"/>
      <c r="UEQ8" s="1553"/>
      <c r="UER8" s="1553"/>
      <c r="UES8" s="1553"/>
      <c r="UET8" s="1553"/>
      <c r="UEU8" s="1553"/>
      <c r="UEV8" s="1553"/>
      <c r="UEW8" s="1553"/>
      <c r="UEX8" s="1553"/>
      <c r="UEY8" s="1553"/>
      <c r="UEZ8" s="1553"/>
      <c r="UFA8" s="1553"/>
      <c r="UFB8" s="1553"/>
      <c r="UFC8" s="1553"/>
      <c r="UFD8" s="1553"/>
      <c r="UFE8" s="1553"/>
      <c r="UFF8" s="1553"/>
      <c r="UFG8" s="1553"/>
      <c r="UFH8" s="1553"/>
      <c r="UFI8" s="1553"/>
      <c r="UFJ8" s="1553"/>
      <c r="UFK8" s="1553"/>
      <c r="UFL8" s="1553"/>
      <c r="UFM8" s="1553"/>
      <c r="UFN8" s="1553"/>
      <c r="UFO8" s="1553"/>
      <c r="UFP8" s="1553"/>
      <c r="UFQ8" s="1553"/>
      <c r="UFR8" s="1553"/>
      <c r="UFS8" s="1553"/>
      <c r="UFT8" s="1553"/>
      <c r="UFU8" s="1553"/>
      <c r="UFV8" s="1553"/>
      <c r="UFW8" s="1553"/>
      <c r="UFX8" s="1553"/>
      <c r="UFY8" s="1553"/>
      <c r="UFZ8" s="1553"/>
      <c r="UGA8" s="1553"/>
      <c r="UGB8" s="1553"/>
      <c r="UGC8" s="1553"/>
      <c r="UGD8" s="1553"/>
      <c r="UGE8" s="1553"/>
      <c r="UGF8" s="1553"/>
      <c r="UGG8" s="1553"/>
      <c r="UGH8" s="1553"/>
      <c r="UGI8" s="1553"/>
      <c r="UGJ8" s="1553"/>
      <c r="UGK8" s="1553"/>
      <c r="UGL8" s="1553"/>
      <c r="UGM8" s="1553"/>
      <c r="UGN8" s="1553"/>
      <c r="UGO8" s="1553"/>
      <c r="UGP8" s="1553"/>
      <c r="UGQ8" s="1553"/>
      <c r="UGR8" s="1553"/>
      <c r="UGS8" s="1553"/>
      <c r="UGT8" s="1553"/>
      <c r="UGU8" s="1553"/>
      <c r="UGV8" s="1553"/>
      <c r="UGW8" s="1553"/>
      <c r="UGX8" s="1553"/>
      <c r="UGY8" s="1553"/>
      <c r="UGZ8" s="1553"/>
      <c r="UHA8" s="1553"/>
      <c r="UHB8" s="1553"/>
      <c r="UHC8" s="1553"/>
      <c r="UHD8" s="1553"/>
      <c r="UHE8" s="1553"/>
      <c r="UHF8" s="1553"/>
      <c r="UHG8" s="1553"/>
      <c r="UHH8" s="1553"/>
      <c r="UHI8" s="1553"/>
      <c r="UHJ8" s="1553"/>
      <c r="UHK8" s="1553"/>
      <c r="UHL8" s="1553"/>
      <c r="UHM8" s="1553"/>
      <c r="UHN8" s="1553"/>
      <c r="UHO8" s="1553"/>
      <c r="UHP8" s="1553"/>
      <c r="UHQ8" s="1553"/>
      <c r="UHR8" s="1553"/>
      <c r="UHS8" s="1553"/>
      <c r="UHT8" s="1553"/>
      <c r="UHU8" s="1553"/>
      <c r="UHV8" s="1553"/>
      <c r="UHW8" s="1553"/>
      <c r="UHX8" s="1553"/>
      <c r="UHY8" s="1553"/>
      <c r="UHZ8" s="1553"/>
      <c r="UIA8" s="1553"/>
      <c r="UIB8" s="1553"/>
      <c r="UIC8" s="1553"/>
      <c r="UID8" s="1553"/>
      <c r="UIE8" s="1553"/>
      <c r="UIF8" s="1553"/>
      <c r="UIG8" s="1553"/>
      <c r="UIH8" s="1553"/>
      <c r="UII8" s="1553"/>
      <c r="UIJ8" s="1553"/>
      <c r="UIK8" s="1553"/>
      <c r="UIL8" s="1553"/>
      <c r="UIM8" s="1553"/>
      <c r="UIN8" s="1553"/>
      <c r="UIO8" s="1553"/>
      <c r="UIP8" s="1553"/>
      <c r="UIQ8" s="1553"/>
      <c r="UIR8" s="1553"/>
      <c r="UIS8" s="1553"/>
      <c r="UIT8" s="1553"/>
      <c r="UIU8" s="1553"/>
      <c r="UIV8" s="1553"/>
      <c r="UIW8" s="1553"/>
      <c r="UIX8" s="1553"/>
      <c r="UIY8" s="1553"/>
      <c r="UIZ8" s="1553"/>
      <c r="UJA8" s="1553"/>
      <c r="UJB8" s="1553"/>
      <c r="UJC8" s="1553"/>
      <c r="UJD8" s="1553"/>
      <c r="UJE8" s="1553"/>
      <c r="UJF8" s="1553"/>
      <c r="UJG8" s="1553"/>
      <c r="UJH8" s="1553"/>
      <c r="UJI8" s="1553"/>
      <c r="UJJ8" s="1553"/>
      <c r="UJK8" s="1553"/>
      <c r="UJL8" s="1553"/>
      <c r="UJM8" s="1553"/>
      <c r="UJN8" s="1553"/>
      <c r="UJO8" s="1553"/>
      <c r="UJP8" s="1553"/>
      <c r="UJQ8" s="1553"/>
      <c r="UJR8" s="1553"/>
      <c r="UJS8" s="1553"/>
      <c r="UJT8" s="1553"/>
      <c r="UJU8" s="1553"/>
      <c r="UJV8" s="1553"/>
      <c r="UJW8" s="1553"/>
      <c r="UJX8" s="1553"/>
      <c r="UJY8" s="1553"/>
      <c r="UJZ8" s="1553"/>
      <c r="UKA8" s="1553"/>
      <c r="UKB8" s="1553"/>
      <c r="UKC8" s="1553"/>
      <c r="UKD8" s="1553"/>
      <c r="UKE8" s="1553"/>
      <c r="UKF8" s="1553"/>
      <c r="UKG8" s="1553"/>
      <c r="UKH8" s="1553"/>
      <c r="UKI8" s="1553"/>
      <c r="UKJ8" s="1553"/>
      <c r="UKK8" s="1553"/>
      <c r="UKL8" s="1553"/>
      <c r="UKM8" s="1553"/>
      <c r="UKN8" s="1553"/>
      <c r="UKO8" s="1553"/>
      <c r="UKP8" s="1553"/>
      <c r="UKQ8" s="1553"/>
      <c r="UKR8" s="1553"/>
      <c r="UKS8" s="1553"/>
      <c r="UKT8" s="1553"/>
      <c r="UKU8" s="1553"/>
      <c r="UKV8" s="1553"/>
      <c r="UKW8" s="1553"/>
      <c r="UKX8" s="1553"/>
      <c r="UKY8" s="1553"/>
      <c r="UKZ8" s="1553"/>
      <c r="ULA8" s="1553"/>
      <c r="ULB8" s="1553"/>
      <c r="ULC8" s="1553"/>
      <c r="ULD8" s="1553"/>
      <c r="ULE8" s="1553"/>
      <c r="ULF8" s="1553"/>
      <c r="ULG8" s="1553"/>
      <c r="ULH8" s="1553"/>
      <c r="ULI8" s="1553"/>
      <c r="ULJ8" s="1553"/>
      <c r="ULK8" s="1553"/>
      <c r="ULL8" s="1553"/>
      <c r="ULM8" s="1553"/>
      <c r="ULN8" s="1553"/>
      <c r="ULO8" s="1553"/>
      <c r="ULP8" s="1553"/>
      <c r="ULQ8" s="1553"/>
      <c r="ULR8" s="1553"/>
      <c r="ULS8" s="1553"/>
      <c r="ULT8" s="1553"/>
      <c r="ULU8" s="1553"/>
      <c r="ULV8" s="1553"/>
      <c r="ULW8" s="1553"/>
      <c r="ULX8" s="1553"/>
      <c r="ULY8" s="1553"/>
      <c r="ULZ8" s="1553"/>
      <c r="UMA8" s="1553"/>
      <c r="UMB8" s="1553"/>
      <c r="UMC8" s="1553"/>
      <c r="UMD8" s="1553"/>
      <c r="UME8" s="1553"/>
      <c r="UMF8" s="1553"/>
      <c r="UMG8" s="1553"/>
      <c r="UMH8" s="1553"/>
      <c r="UMI8" s="1553"/>
      <c r="UMJ8" s="1553"/>
      <c r="UMK8" s="1553"/>
      <c r="UML8" s="1553"/>
      <c r="UMM8" s="1553"/>
      <c r="UMN8" s="1553"/>
      <c r="UMO8" s="1553"/>
      <c r="UMP8" s="1553"/>
      <c r="UMQ8" s="1553"/>
      <c r="UMR8" s="1553"/>
      <c r="UMS8" s="1553"/>
      <c r="UMT8" s="1553"/>
      <c r="UMU8" s="1553"/>
      <c r="UMV8" s="1553"/>
      <c r="UMW8" s="1553"/>
      <c r="UMX8" s="1553"/>
      <c r="UMY8" s="1553"/>
      <c r="UMZ8" s="1553"/>
      <c r="UNA8" s="1553"/>
      <c r="UNB8" s="1553"/>
      <c r="UNC8" s="1553"/>
      <c r="UND8" s="1553"/>
      <c r="UNE8" s="1553"/>
      <c r="UNF8" s="1553"/>
      <c r="UNG8" s="1553"/>
      <c r="UNH8" s="1553"/>
      <c r="UNI8" s="1553"/>
      <c r="UNJ8" s="1553"/>
      <c r="UNK8" s="1553"/>
      <c r="UNL8" s="1553"/>
      <c r="UNM8" s="1553"/>
      <c r="UNN8" s="1553"/>
      <c r="UNO8" s="1553"/>
      <c r="UNP8" s="1553"/>
      <c r="UNQ8" s="1553"/>
      <c r="UNR8" s="1553"/>
      <c r="UNS8" s="1553"/>
      <c r="UNT8" s="1553"/>
      <c r="UNU8" s="1553"/>
      <c r="UNV8" s="1553"/>
      <c r="UNW8" s="1553"/>
      <c r="UNX8" s="1553"/>
      <c r="UNY8" s="1553"/>
      <c r="UNZ8" s="1553"/>
      <c r="UOA8" s="1553"/>
      <c r="UOB8" s="1553"/>
      <c r="UOC8" s="1553"/>
      <c r="UOD8" s="1553"/>
      <c r="UOE8" s="1553"/>
      <c r="UOF8" s="1553"/>
      <c r="UOG8" s="1553"/>
      <c r="UOH8" s="1553"/>
      <c r="UOI8" s="1553"/>
      <c r="UOJ8" s="1553"/>
      <c r="UOK8" s="1553"/>
      <c r="UOL8" s="1553"/>
      <c r="UOM8" s="1553"/>
      <c r="UON8" s="1553"/>
      <c r="UOO8" s="1553"/>
      <c r="UOP8" s="1553"/>
      <c r="UOQ8" s="1553"/>
      <c r="UOR8" s="1553"/>
      <c r="UOS8" s="1553"/>
      <c r="UOT8" s="1553"/>
      <c r="UOU8" s="1553"/>
      <c r="UOV8" s="1553"/>
      <c r="UOW8" s="1553"/>
      <c r="UOX8" s="1553"/>
      <c r="UOY8" s="1553"/>
      <c r="UOZ8" s="1553"/>
      <c r="UPA8" s="1553"/>
      <c r="UPB8" s="1553"/>
      <c r="UPC8" s="1553"/>
      <c r="UPD8" s="1553"/>
      <c r="UPE8" s="1553"/>
      <c r="UPF8" s="1553"/>
      <c r="UPG8" s="1553"/>
      <c r="UPH8" s="1553"/>
      <c r="UPI8" s="1553"/>
      <c r="UPJ8" s="1553"/>
      <c r="UPK8" s="1553"/>
      <c r="UPL8" s="1553"/>
      <c r="UPM8" s="1553"/>
      <c r="UPN8" s="1553"/>
      <c r="UPO8" s="1553"/>
      <c r="UPP8" s="1553"/>
      <c r="UPQ8" s="1553"/>
      <c r="UPR8" s="1553"/>
      <c r="UPS8" s="1553"/>
      <c r="UPT8" s="1553"/>
      <c r="UPU8" s="1553"/>
      <c r="UPV8" s="1553"/>
      <c r="UPW8" s="1553"/>
      <c r="UPX8" s="1553"/>
      <c r="UPY8" s="1553"/>
      <c r="UPZ8" s="1553"/>
      <c r="UQA8" s="1553"/>
      <c r="UQB8" s="1553"/>
      <c r="UQC8" s="1553"/>
      <c r="UQD8" s="1553"/>
      <c r="UQE8" s="1553"/>
      <c r="UQF8" s="1553"/>
      <c r="UQG8" s="1553"/>
      <c r="UQH8" s="1553"/>
      <c r="UQI8" s="1553"/>
      <c r="UQJ8" s="1553"/>
      <c r="UQK8" s="1553"/>
      <c r="UQL8" s="1553"/>
      <c r="UQM8" s="1553"/>
      <c r="UQN8" s="1553"/>
      <c r="UQO8" s="1553"/>
      <c r="UQP8" s="1553"/>
      <c r="UQQ8" s="1553"/>
      <c r="UQR8" s="1553"/>
      <c r="UQS8" s="1553"/>
      <c r="UQT8" s="1553"/>
      <c r="UQU8" s="1553"/>
      <c r="UQV8" s="1553"/>
      <c r="UQW8" s="1553"/>
      <c r="UQX8" s="1553"/>
      <c r="UQY8" s="1553"/>
      <c r="UQZ8" s="1553"/>
      <c r="URA8" s="1553"/>
      <c r="URB8" s="1553"/>
      <c r="URC8" s="1553"/>
      <c r="URD8" s="1553"/>
      <c r="URE8" s="1553"/>
      <c r="URF8" s="1553"/>
      <c r="URG8" s="1553"/>
      <c r="URH8" s="1553"/>
      <c r="URI8" s="1553"/>
      <c r="URJ8" s="1553"/>
      <c r="URK8" s="1553"/>
      <c r="URL8" s="1553"/>
      <c r="URM8" s="1553"/>
      <c r="URN8" s="1553"/>
      <c r="URO8" s="1553"/>
      <c r="URP8" s="1553"/>
      <c r="URQ8" s="1553"/>
      <c r="URR8" s="1553"/>
      <c r="URS8" s="1553"/>
      <c r="URT8" s="1553"/>
      <c r="URU8" s="1553"/>
      <c r="URV8" s="1553"/>
      <c r="URW8" s="1553"/>
      <c r="URX8" s="1553"/>
      <c r="URY8" s="1553"/>
      <c r="URZ8" s="1553"/>
      <c r="USA8" s="1553"/>
      <c r="USB8" s="1553"/>
      <c r="USC8" s="1553"/>
      <c r="USD8" s="1553"/>
      <c r="USE8" s="1553"/>
      <c r="USF8" s="1553"/>
      <c r="USG8" s="1553"/>
      <c r="USH8" s="1553"/>
      <c r="USI8" s="1553"/>
      <c r="USJ8" s="1553"/>
      <c r="USK8" s="1553"/>
      <c r="USL8" s="1553"/>
      <c r="USM8" s="1553"/>
      <c r="USN8" s="1553"/>
      <c r="USO8" s="1553"/>
      <c r="USP8" s="1553"/>
      <c r="USQ8" s="1553"/>
      <c r="USR8" s="1553"/>
      <c r="USS8" s="1553"/>
      <c r="UST8" s="1553"/>
      <c r="USU8" s="1553"/>
      <c r="USV8" s="1553"/>
      <c r="USW8" s="1553"/>
      <c r="USX8" s="1553"/>
      <c r="USY8" s="1553"/>
      <c r="USZ8" s="1553"/>
      <c r="UTA8" s="1553"/>
      <c r="UTB8" s="1553"/>
      <c r="UTC8" s="1553"/>
      <c r="UTD8" s="1553"/>
      <c r="UTE8" s="1553"/>
      <c r="UTF8" s="1553"/>
      <c r="UTG8" s="1553"/>
      <c r="UTH8" s="1553"/>
      <c r="UTI8" s="1553"/>
      <c r="UTJ8" s="1553"/>
      <c r="UTK8" s="1553"/>
      <c r="UTL8" s="1553"/>
      <c r="UTM8" s="1553"/>
      <c r="UTN8" s="1553"/>
      <c r="UTO8" s="1553"/>
      <c r="UTP8" s="1553"/>
      <c r="UTQ8" s="1553"/>
      <c r="UTR8" s="1553"/>
      <c r="UTS8" s="1553"/>
      <c r="UTT8" s="1553"/>
      <c r="UTU8" s="1553"/>
      <c r="UTV8" s="1553"/>
      <c r="UTW8" s="1553"/>
      <c r="UTX8" s="1553"/>
      <c r="UTY8" s="1553"/>
      <c r="UTZ8" s="1553"/>
      <c r="UUA8" s="1553"/>
      <c r="UUB8" s="1553"/>
      <c r="UUC8" s="1553"/>
      <c r="UUD8" s="1553"/>
      <c r="UUE8" s="1553"/>
      <c r="UUF8" s="1553"/>
      <c r="UUG8" s="1553"/>
      <c r="UUH8" s="1553"/>
      <c r="UUI8" s="1553"/>
      <c r="UUJ8" s="1553"/>
      <c r="UUK8" s="1553"/>
      <c r="UUL8" s="1553"/>
      <c r="UUM8" s="1553"/>
      <c r="UUN8" s="1553"/>
      <c r="UUO8" s="1553"/>
      <c r="UUP8" s="1553"/>
      <c r="UUQ8" s="1553"/>
      <c r="UUR8" s="1553"/>
      <c r="UUS8" s="1553"/>
      <c r="UUT8" s="1553"/>
      <c r="UUU8" s="1553"/>
      <c r="UUV8" s="1553"/>
      <c r="UUW8" s="1553"/>
      <c r="UUX8" s="1553"/>
      <c r="UUY8" s="1553"/>
      <c r="UUZ8" s="1553"/>
      <c r="UVA8" s="1553"/>
      <c r="UVB8" s="1553"/>
      <c r="UVC8" s="1553"/>
      <c r="UVD8" s="1553"/>
      <c r="UVE8" s="1553"/>
      <c r="UVF8" s="1553"/>
      <c r="UVG8" s="1553"/>
      <c r="UVH8" s="1553"/>
      <c r="UVI8" s="1553"/>
      <c r="UVJ8" s="1553"/>
      <c r="UVK8" s="1553"/>
      <c r="UVL8" s="1553"/>
      <c r="UVM8" s="1553"/>
      <c r="UVN8" s="1553"/>
      <c r="UVO8" s="1553"/>
      <c r="UVP8" s="1553"/>
      <c r="UVQ8" s="1553"/>
      <c r="UVR8" s="1553"/>
      <c r="UVS8" s="1553"/>
      <c r="UVT8" s="1553"/>
      <c r="UVU8" s="1553"/>
      <c r="UVV8" s="1553"/>
      <c r="UVW8" s="1553"/>
      <c r="UVX8" s="1553"/>
      <c r="UVY8" s="1553"/>
      <c r="UVZ8" s="1553"/>
      <c r="UWA8" s="1553"/>
      <c r="UWB8" s="1553"/>
      <c r="UWC8" s="1553"/>
      <c r="UWD8" s="1553"/>
      <c r="UWE8" s="1553"/>
      <c r="UWF8" s="1553"/>
      <c r="UWG8" s="1553"/>
      <c r="UWH8" s="1553"/>
      <c r="UWI8" s="1553"/>
      <c r="UWJ8" s="1553"/>
      <c r="UWK8" s="1553"/>
      <c r="UWL8" s="1553"/>
      <c r="UWM8" s="1553"/>
      <c r="UWN8" s="1553"/>
      <c r="UWO8" s="1553"/>
      <c r="UWP8" s="1553"/>
      <c r="UWQ8" s="1553"/>
      <c r="UWR8" s="1553"/>
      <c r="UWS8" s="1553"/>
      <c r="UWT8" s="1553"/>
      <c r="UWU8" s="1553"/>
      <c r="UWV8" s="1553"/>
      <c r="UWW8" s="1553"/>
      <c r="UWX8" s="1553"/>
      <c r="UWY8" s="1553"/>
      <c r="UWZ8" s="1553"/>
      <c r="UXA8" s="1553"/>
      <c r="UXB8" s="1553"/>
      <c r="UXC8" s="1553"/>
      <c r="UXD8" s="1553"/>
      <c r="UXE8" s="1553"/>
      <c r="UXF8" s="1553"/>
      <c r="UXG8" s="1553"/>
      <c r="UXH8" s="1553"/>
      <c r="UXI8" s="1553"/>
      <c r="UXJ8" s="1553"/>
      <c r="UXK8" s="1553"/>
      <c r="UXL8" s="1553"/>
      <c r="UXM8" s="1553"/>
      <c r="UXN8" s="1553"/>
      <c r="UXO8" s="1553"/>
      <c r="UXP8" s="1553"/>
      <c r="UXQ8" s="1553"/>
      <c r="UXR8" s="1553"/>
      <c r="UXS8" s="1553"/>
      <c r="UXT8" s="1553"/>
      <c r="UXU8" s="1553"/>
      <c r="UXV8" s="1553"/>
      <c r="UXW8" s="1553"/>
      <c r="UXX8" s="1553"/>
      <c r="UXY8" s="1553"/>
      <c r="UXZ8" s="1553"/>
      <c r="UYA8" s="1553"/>
      <c r="UYB8" s="1553"/>
      <c r="UYC8" s="1553"/>
      <c r="UYD8" s="1553"/>
      <c r="UYE8" s="1553"/>
      <c r="UYF8" s="1553"/>
      <c r="UYG8" s="1553"/>
      <c r="UYH8" s="1553"/>
      <c r="UYI8" s="1553"/>
      <c r="UYJ8" s="1553"/>
      <c r="UYK8" s="1553"/>
      <c r="UYL8" s="1553"/>
      <c r="UYM8" s="1553"/>
      <c r="UYN8" s="1553"/>
      <c r="UYO8" s="1553"/>
      <c r="UYP8" s="1553"/>
      <c r="UYQ8" s="1553"/>
      <c r="UYR8" s="1553"/>
      <c r="UYS8" s="1553"/>
      <c r="UYT8" s="1553"/>
      <c r="UYU8" s="1553"/>
      <c r="UYV8" s="1553"/>
      <c r="UYW8" s="1553"/>
      <c r="UYX8" s="1553"/>
      <c r="UYY8" s="1553"/>
      <c r="UYZ8" s="1553"/>
      <c r="UZA8" s="1553"/>
      <c r="UZB8" s="1553"/>
      <c r="UZC8" s="1553"/>
      <c r="UZD8" s="1553"/>
      <c r="UZE8" s="1553"/>
      <c r="UZF8" s="1553"/>
      <c r="UZG8" s="1553"/>
      <c r="UZH8" s="1553"/>
      <c r="UZI8" s="1553"/>
      <c r="UZJ8" s="1553"/>
      <c r="UZK8" s="1553"/>
      <c r="UZL8" s="1553"/>
      <c r="UZM8" s="1553"/>
      <c r="UZN8" s="1553"/>
      <c r="UZO8" s="1553"/>
      <c r="UZP8" s="1553"/>
      <c r="UZQ8" s="1553"/>
      <c r="UZR8" s="1553"/>
      <c r="UZS8" s="1553"/>
      <c r="UZT8" s="1553"/>
      <c r="UZU8" s="1553"/>
      <c r="UZV8" s="1553"/>
      <c r="UZW8" s="1553"/>
      <c r="UZX8" s="1553"/>
      <c r="UZY8" s="1553"/>
      <c r="UZZ8" s="1553"/>
      <c r="VAA8" s="1553"/>
      <c r="VAB8" s="1553"/>
      <c r="VAC8" s="1553"/>
      <c r="VAD8" s="1553"/>
      <c r="VAE8" s="1553"/>
      <c r="VAF8" s="1553"/>
      <c r="VAG8" s="1553"/>
      <c r="VAH8" s="1553"/>
      <c r="VAI8" s="1553"/>
      <c r="VAJ8" s="1553"/>
      <c r="VAK8" s="1553"/>
      <c r="VAL8" s="1553"/>
      <c r="VAM8" s="1553"/>
      <c r="VAN8" s="1553"/>
      <c r="VAO8" s="1553"/>
      <c r="VAP8" s="1553"/>
      <c r="VAQ8" s="1553"/>
      <c r="VAR8" s="1553"/>
      <c r="VAS8" s="1553"/>
      <c r="VAT8" s="1553"/>
      <c r="VAU8" s="1553"/>
      <c r="VAV8" s="1553"/>
      <c r="VAW8" s="1553"/>
      <c r="VAX8" s="1553"/>
      <c r="VAY8" s="1553"/>
      <c r="VAZ8" s="1553"/>
      <c r="VBA8" s="1553"/>
      <c r="VBB8" s="1553"/>
      <c r="VBC8" s="1553"/>
      <c r="VBD8" s="1553"/>
      <c r="VBE8" s="1553"/>
      <c r="VBF8" s="1553"/>
      <c r="VBG8" s="1553"/>
      <c r="VBH8" s="1553"/>
      <c r="VBI8" s="1553"/>
      <c r="VBJ8" s="1553"/>
      <c r="VBK8" s="1553"/>
      <c r="VBL8" s="1553"/>
      <c r="VBM8" s="1553"/>
      <c r="VBN8" s="1553"/>
      <c r="VBO8" s="1553"/>
      <c r="VBP8" s="1553"/>
      <c r="VBQ8" s="1553"/>
      <c r="VBR8" s="1553"/>
      <c r="VBS8" s="1553"/>
      <c r="VBT8" s="1553"/>
      <c r="VBU8" s="1553"/>
      <c r="VBV8" s="1553"/>
      <c r="VBW8" s="1553"/>
      <c r="VBX8" s="1553"/>
      <c r="VBY8" s="1553"/>
      <c r="VBZ8" s="1553"/>
      <c r="VCA8" s="1553"/>
      <c r="VCB8" s="1553"/>
      <c r="VCC8" s="1553"/>
      <c r="VCD8" s="1553"/>
      <c r="VCE8" s="1553"/>
      <c r="VCF8" s="1553"/>
      <c r="VCG8" s="1553"/>
      <c r="VCH8" s="1553"/>
      <c r="VCI8" s="1553"/>
      <c r="VCJ8" s="1553"/>
      <c r="VCK8" s="1553"/>
      <c r="VCL8" s="1553"/>
      <c r="VCM8" s="1553"/>
      <c r="VCN8" s="1553"/>
      <c r="VCO8" s="1553"/>
      <c r="VCP8" s="1553"/>
      <c r="VCQ8" s="1553"/>
      <c r="VCR8" s="1553"/>
      <c r="VCS8" s="1553"/>
      <c r="VCT8" s="1553"/>
      <c r="VCU8" s="1553"/>
      <c r="VCV8" s="1553"/>
      <c r="VCW8" s="1553"/>
      <c r="VCX8" s="1553"/>
      <c r="VCY8" s="1553"/>
      <c r="VCZ8" s="1553"/>
      <c r="VDA8" s="1553"/>
      <c r="VDB8" s="1553"/>
      <c r="VDC8" s="1553"/>
      <c r="VDD8" s="1553"/>
      <c r="VDE8" s="1553"/>
      <c r="VDF8" s="1553"/>
      <c r="VDG8" s="1553"/>
      <c r="VDH8" s="1553"/>
      <c r="VDI8" s="1553"/>
      <c r="VDJ8" s="1553"/>
      <c r="VDK8" s="1553"/>
      <c r="VDL8" s="1553"/>
      <c r="VDM8" s="1553"/>
      <c r="VDN8" s="1553"/>
      <c r="VDO8" s="1553"/>
      <c r="VDP8" s="1553"/>
      <c r="VDQ8" s="1553"/>
      <c r="VDR8" s="1553"/>
      <c r="VDS8" s="1553"/>
      <c r="VDT8" s="1553"/>
      <c r="VDU8" s="1553"/>
      <c r="VDV8" s="1553"/>
      <c r="VDW8" s="1553"/>
      <c r="VDX8" s="1553"/>
      <c r="VDY8" s="1553"/>
      <c r="VDZ8" s="1553"/>
      <c r="VEA8" s="1553"/>
      <c r="VEB8" s="1553"/>
      <c r="VEC8" s="1553"/>
      <c r="VED8" s="1553"/>
      <c r="VEE8" s="1553"/>
      <c r="VEF8" s="1553"/>
      <c r="VEG8" s="1553"/>
      <c r="VEH8" s="1553"/>
      <c r="VEI8" s="1553"/>
      <c r="VEJ8" s="1553"/>
      <c r="VEK8" s="1553"/>
      <c r="VEL8" s="1553"/>
      <c r="VEM8" s="1553"/>
      <c r="VEN8" s="1553"/>
      <c r="VEO8" s="1553"/>
      <c r="VEP8" s="1553"/>
      <c r="VEQ8" s="1553"/>
      <c r="VER8" s="1553"/>
      <c r="VES8" s="1553"/>
      <c r="VET8" s="1553"/>
      <c r="VEU8" s="1553"/>
      <c r="VEV8" s="1553"/>
      <c r="VEW8" s="1553"/>
      <c r="VEX8" s="1553"/>
      <c r="VEY8" s="1553"/>
      <c r="VEZ8" s="1553"/>
      <c r="VFA8" s="1553"/>
      <c r="VFB8" s="1553"/>
      <c r="VFC8" s="1553"/>
      <c r="VFD8" s="1553"/>
      <c r="VFE8" s="1553"/>
      <c r="VFF8" s="1553"/>
      <c r="VFG8" s="1553"/>
      <c r="VFH8" s="1553"/>
      <c r="VFI8" s="1553"/>
      <c r="VFJ8" s="1553"/>
      <c r="VFK8" s="1553"/>
      <c r="VFL8" s="1553"/>
      <c r="VFM8" s="1553"/>
      <c r="VFN8" s="1553"/>
      <c r="VFO8" s="1553"/>
      <c r="VFP8" s="1553"/>
      <c r="VFQ8" s="1553"/>
      <c r="VFR8" s="1553"/>
      <c r="VFS8" s="1553"/>
      <c r="VFT8" s="1553"/>
      <c r="VFU8" s="1553"/>
      <c r="VFV8" s="1553"/>
      <c r="VFW8" s="1553"/>
      <c r="VFX8" s="1553"/>
      <c r="VFY8" s="1553"/>
      <c r="VFZ8" s="1553"/>
      <c r="VGA8" s="1553"/>
      <c r="VGB8" s="1553"/>
      <c r="VGC8" s="1553"/>
      <c r="VGD8" s="1553"/>
      <c r="VGE8" s="1553"/>
      <c r="VGF8" s="1553"/>
      <c r="VGG8" s="1553"/>
      <c r="VGH8" s="1553"/>
      <c r="VGI8" s="1553"/>
      <c r="VGJ8" s="1553"/>
      <c r="VGK8" s="1553"/>
      <c r="VGL8" s="1553"/>
      <c r="VGM8" s="1553"/>
      <c r="VGN8" s="1553"/>
      <c r="VGO8" s="1553"/>
      <c r="VGP8" s="1553"/>
      <c r="VGQ8" s="1553"/>
      <c r="VGR8" s="1553"/>
      <c r="VGS8" s="1553"/>
      <c r="VGT8" s="1553"/>
      <c r="VGU8" s="1553"/>
      <c r="VGV8" s="1553"/>
      <c r="VGW8" s="1553"/>
      <c r="VGX8" s="1553"/>
      <c r="VGY8" s="1553"/>
      <c r="VGZ8" s="1553"/>
      <c r="VHA8" s="1553"/>
      <c r="VHB8" s="1553"/>
      <c r="VHC8" s="1553"/>
      <c r="VHD8" s="1553"/>
      <c r="VHE8" s="1553"/>
      <c r="VHF8" s="1553"/>
      <c r="VHG8" s="1553"/>
      <c r="VHH8" s="1553"/>
      <c r="VHI8" s="1553"/>
      <c r="VHJ8" s="1553"/>
      <c r="VHK8" s="1553"/>
      <c r="VHL8" s="1553"/>
      <c r="VHM8" s="1553"/>
      <c r="VHN8" s="1553"/>
      <c r="VHO8" s="1553"/>
      <c r="VHP8" s="1553"/>
      <c r="VHQ8" s="1553"/>
      <c r="VHR8" s="1553"/>
      <c r="VHS8" s="1553"/>
      <c r="VHT8" s="1553"/>
      <c r="VHU8" s="1553"/>
      <c r="VHV8" s="1553"/>
      <c r="VHW8" s="1553"/>
      <c r="VHX8" s="1553"/>
      <c r="VHY8" s="1553"/>
      <c r="VHZ8" s="1553"/>
      <c r="VIA8" s="1553"/>
      <c r="VIB8" s="1553"/>
      <c r="VIC8" s="1553"/>
      <c r="VID8" s="1553"/>
      <c r="VIE8" s="1553"/>
      <c r="VIF8" s="1553"/>
      <c r="VIG8" s="1553"/>
      <c r="VIH8" s="1553"/>
      <c r="VII8" s="1553"/>
      <c r="VIJ8" s="1553"/>
      <c r="VIK8" s="1553"/>
      <c r="VIL8" s="1553"/>
      <c r="VIM8" s="1553"/>
      <c r="VIN8" s="1553"/>
      <c r="VIO8" s="1553"/>
      <c r="VIP8" s="1553"/>
      <c r="VIQ8" s="1553"/>
      <c r="VIR8" s="1553"/>
      <c r="VIS8" s="1553"/>
      <c r="VIT8" s="1553"/>
      <c r="VIU8" s="1553"/>
      <c r="VIV8" s="1553"/>
      <c r="VIW8" s="1553"/>
      <c r="VIX8" s="1553"/>
      <c r="VIY8" s="1553"/>
      <c r="VIZ8" s="1553"/>
      <c r="VJA8" s="1553"/>
      <c r="VJB8" s="1553"/>
      <c r="VJC8" s="1553"/>
      <c r="VJD8" s="1553"/>
      <c r="VJE8" s="1553"/>
      <c r="VJF8" s="1553"/>
      <c r="VJG8" s="1553"/>
      <c r="VJH8" s="1553"/>
      <c r="VJI8" s="1553"/>
      <c r="VJJ8" s="1553"/>
      <c r="VJK8" s="1553"/>
      <c r="VJL8" s="1553"/>
      <c r="VJM8" s="1553"/>
      <c r="VJN8" s="1553"/>
      <c r="VJO8" s="1553"/>
      <c r="VJP8" s="1553"/>
      <c r="VJQ8" s="1553"/>
      <c r="VJR8" s="1553"/>
      <c r="VJS8" s="1553"/>
      <c r="VJT8" s="1553"/>
      <c r="VJU8" s="1553"/>
      <c r="VJV8" s="1553"/>
      <c r="VJW8" s="1553"/>
      <c r="VJX8" s="1553"/>
      <c r="VJY8" s="1553"/>
      <c r="VJZ8" s="1553"/>
      <c r="VKA8" s="1553"/>
      <c r="VKB8" s="1553"/>
      <c r="VKC8" s="1553"/>
      <c r="VKD8" s="1553"/>
      <c r="VKE8" s="1553"/>
      <c r="VKF8" s="1553"/>
      <c r="VKG8" s="1553"/>
      <c r="VKH8" s="1553"/>
      <c r="VKI8" s="1553"/>
      <c r="VKJ8" s="1553"/>
      <c r="VKK8" s="1553"/>
      <c r="VKL8" s="1553"/>
      <c r="VKM8" s="1553"/>
      <c r="VKN8" s="1553"/>
      <c r="VKO8" s="1553"/>
      <c r="VKP8" s="1553"/>
      <c r="VKQ8" s="1553"/>
      <c r="VKR8" s="1553"/>
      <c r="VKS8" s="1553"/>
      <c r="VKT8" s="1553"/>
      <c r="VKU8" s="1553"/>
      <c r="VKV8" s="1553"/>
      <c r="VKW8" s="1553"/>
      <c r="VKX8" s="1553"/>
      <c r="VKY8" s="1553"/>
      <c r="VKZ8" s="1553"/>
      <c r="VLA8" s="1553"/>
      <c r="VLB8" s="1553"/>
      <c r="VLC8" s="1553"/>
      <c r="VLD8" s="1553"/>
      <c r="VLE8" s="1553"/>
      <c r="VLF8" s="1553"/>
      <c r="VLG8" s="1553"/>
      <c r="VLH8" s="1553"/>
      <c r="VLI8" s="1553"/>
      <c r="VLJ8" s="1553"/>
      <c r="VLK8" s="1553"/>
      <c r="VLL8" s="1553"/>
      <c r="VLM8" s="1553"/>
      <c r="VLN8" s="1553"/>
      <c r="VLO8" s="1553"/>
      <c r="VLP8" s="1553"/>
      <c r="VLQ8" s="1553"/>
      <c r="VLR8" s="1553"/>
      <c r="VLS8" s="1553"/>
      <c r="VLT8" s="1553"/>
      <c r="VLU8" s="1553"/>
      <c r="VLV8" s="1553"/>
      <c r="VLW8" s="1553"/>
      <c r="VLX8" s="1553"/>
      <c r="VLY8" s="1553"/>
      <c r="VLZ8" s="1553"/>
      <c r="VMA8" s="1553"/>
      <c r="VMB8" s="1553"/>
      <c r="VMC8" s="1553"/>
      <c r="VMD8" s="1553"/>
      <c r="VME8" s="1553"/>
      <c r="VMF8" s="1553"/>
      <c r="VMG8" s="1553"/>
      <c r="VMH8" s="1553"/>
      <c r="VMI8" s="1553"/>
      <c r="VMJ8" s="1553"/>
      <c r="VMK8" s="1553"/>
      <c r="VML8" s="1553"/>
      <c r="VMM8" s="1553"/>
      <c r="VMN8" s="1553"/>
      <c r="VMO8" s="1553"/>
      <c r="VMP8" s="1553"/>
      <c r="VMQ8" s="1553"/>
      <c r="VMR8" s="1553"/>
      <c r="VMS8" s="1553"/>
      <c r="VMT8" s="1553"/>
      <c r="VMU8" s="1553"/>
      <c r="VMV8" s="1553"/>
      <c r="VMW8" s="1553"/>
      <c r="VMX8" s="1553"/>
      <c r="VMY8" s="1553"/>
      <c r="VMZ8" s="1553"/>
      <c r="VNA8" s="1553"/>
      <c r="VNB8" s="1553"/>
      <c r="VNC8" s="1553"/>
      <c r="VND8" s="1553"/>
      <c r="VNE8" s="1553"/>
      <c r="VNF8" s="1553"/>
      <c r="VNG8" s="1553"/>
      <c r="VNH8" s="1553"/>
      <c r="VNI8" s="1553"/>
      <c r="VNJ8" s="1553"/>
      <c r="VNK8" s="1553"/>
      <c r="VNL8" s="1553"/>
      <c r="VNM8" s="1553"/>
      <c r="VNN8" s="1553"/>
      <c r="VNO8" s="1553"/>
      <c r="VNP8" s="1553"/>
      <c r="VNQ8" s="1553"/>
      <c r="VNR8" s="1553"/>
      <c r="VNS8" s="1553"/>
      <c r="VNT8" s="1553"/>
      <c r="VNU8" s="1553"/>
      <c r="VNV8" s="1553"/>
      <c r="VNW8" s="1553"/>
      <c r="VNX8" s="1553"/>
      <c r="VNY8" s="1553"/>
      <c r="VNZ8" s="1553"/>
      <c r="VOA8" s="1553"/>
      <c r="VOB8" s="1553"/>
      <c r="VOC8" s="1553"/>
      <c r="VOD8" s="1553"/>
      <c r="VOE8" s="1553"/>
      <c r="VOF8" s="1553"/>
      <c r="VOG8" s="1553"/>
      <c r="VOH8" s="1553"/>
      <c r="VOI8" s="1553"/>
      <c r="VOJ8" s="1553"/>
      <c r="VOK8" s="1553"/>
      <c r="VOL8" s="1553"/>
      <c r="VOM8" s="1553"/>
      <c r="VON8" s="1553"/>
      <c r="VOO8" s="1553"/>
      <c r="VOP8" s="1553"/>
      <c r="VOQ8" s="1553"/>
      <c r="VOR8" s="1553"/>
      <c r="VOS8" s="1553"/>
      <c r="VOT8" s="1553"/>
      <c r="VOU8" s="1553"/>
      <c r="VOV8" s="1553"/>
      <c r="VOW8" s="1553"/>
      <c r="VOX8" s="1553"/>
      <c r="VOY8" s="1553"/>
      <c r="VOZ8" s="1553"/>
      <c r="VPA8" s="1553"/>
      <c r="VPB8" s="1553"/>
      <c r="VPC8" s="1553"/>
      <c r="VPD8" s="1553"/>
      <c r="VPE8" s="1553"/>
      <c r="VPF8" s="1553"/>
      <c r="VPG8" s="1553"/>
      <c r="VPH8" s="1553"/>
      <c r="VPI8" s="1553"/>
      <c r="VPJ8" s="1553"/>
      <c r="VPK8" s="1553"/>
      <c r="VPL8" s="1553"/>
      <c r="VPM8" s="1553"/>
      <c r="VPN8" s="1553"/>
      <c r="VPO8" s="1553"/>
      <c r="VPP8" s="1553"/>
      <c r="VPQ8" s="1553"/>
      <c r="VPR8" s="1553"/>
      <c r="VPS8" s="1553"/>
      <c r="VPT8" s="1553"/>
      <c r="VPU8" s="1553"/>
      <c r="VPV8" s="1553"/>
      <c r="VPW8" s="1553"/>
      <c r="VPX8" s="1553"/>
      <c r="VPY8" s="1553"/>
      <c r="VPZ8" s="1553"/>
      <c r="VQA8" s="1553"/>
      <c r="VQB8" s="1553"/>
      <c r="VQC8" s="1553"/>
      <c r="VQD8" s="1553"/>
      <c r="VQE8" s="1553"/>
      <c r="VQF8" s="1553"/>
      <c r="VQG8" s="1553"/>
      <c r="VQH8" s="1553"/>
      <c r="VQI8" s="1553"/>
      <c r="VQJ8" s="1553"/>
      <c r="VQK8" s="1553"/>
      <c r="VQL8" s="1553"/>
      <c r="VQM8" s="1553"/>
      <c r="VQN8" s="1553"/>
      <c r="VQO8" s="1553"/>
      <c r="VQP8" s="1553"/>
      <c r="VQQ8" s="1553"/>
      <c r="VQR8" s="1553"/>
      <c r="VQS8" s="1553"/>
      <c r="VQT8" s="1553"/>
      <c r="VQU8" s="1553"/>
      <c r="VQV8" s="1553"/>
      <c r="VQW8" s="1553"/>
      <c r="VQX8" s="1553"/>
      <c r="VQY8" s="1553"/>
      <c r="VQZ8" s="1553"/>
      <c r="VRA8" s="1553"/>
      <c r="VRB8" s="1553"/>
      <c r="VRC8" s="1553"/>
      <c r="VRD8" s="1553"/>
      <c r="VRE8" s="1553"/>
      <c r="VRF8" s="1553"/>
      <c r="VRG8" s="1553"/>
      <c r="VRH8" s="1553"/>
      <c r="VRI8" s="1553"/>
      <c r="VRJ8" s="1553"/>
      <c r="VRK8" s="1553"/>
      <c r="VRL8" s="1553"/>
      <c r="VRM8" s="1553"/>
      <c r="VRN8" s="1553"/>
      <c r="VRO8" s="1553"/>
      <c r="VRP8" s="1553"/>
      <c r="VRQ8" s="1553"/>
      <c r="VRR8" s="1553"/>
      <c r="VRS8" s="1553"/>
      <c r="VRT8" s="1553"/>
      <c r="VRU8" s="1553"/>
      <c r="VRV8" s="1553"/>
      <c r="VRW8" s="1553"/>
      <c r="VRX8" s="1553"/>
      <c r="VRY8" s="1553"/>
      <c r="VRZ8" s="1553"/>
      <c r="VSA8" s="1553"/>
      <c r="VSB8" s="1553"/>
      <c r="VSC8" s="1553"/>
      <c r="VSD8" s="1553"/>
      <c r="VSE8" s="1553"/>
      <c r="VSF8" s="1553"/>
      <c r="VSG8" s="1553"/>
      <c r="VSH8" s="1553"/>
      <c r="VSI8" s="1553"/>
      <c r="VSJ8" s="1553"/>
      <c r="VSK8" s="1553"/>
      <c r="VSL8" s="1553"/>
      <c r="VSM8" s="1553"/>
      <c r="VSN8" s="1553"/>
      <c r="VSO8" s="1553"/>
      <c r="VSP8" s="1553"/>
      <c r="VSQ8" s="1553"/>
      <c r="VSR8" s="1553"/>
      <c r="VSS8" s="1553"/>
      <c r="VST8" s="1553"/>
      <c r="VSU8" s="1553"/>
      <c r="VSV8" s="1553"/>
      <c r="VSW8" s="1553"/>
      <c r="VSX8" s="1553"/>
      <c r="VSY8" s="1553"/>
      <c r="VSZ8" s="1553"/>
      <c r="VTA8" s="1553"/>
      <c r="VTB8" s="1553"/>
      <c r="VTC8" s="1553"/>
      <c r="VTD8" s="1553"/>
      <c r="VTE8" s="1553"/>
      <c r="VTF8" s="1553"/>
      <c r="VTG8" s="1553"/>
      <c r="VTH8" s="1553"/>
      <c r="VTI8" s="1553"/>
      <c r="VTJ8" s="1553"/>
      <c r="VTK8" s="1553"/>
      <c r="VTL8" s="1553"/>
      <c r="VTM8" s="1553"/>
      <c r="VTN8" s="1553"/>
      <c r="VTO8" s="1553"/>
      <c r="VTP8" s="1553"/>
      <c r="VTQ8" s="1553"/>
      <c r="VTR8" s="1553"/>
      <c r="VTS8" s="1553"/>
      <c r="VTT8" s="1553"/>
      <c r="VTU8" s="1553"/>
      <c r="VTV8" s="1553"/>
      <c r="VTW8" s="1553"/>
      <c r="VTX8" s="1553"/>
      <c r="VTY8" s="1553"/>
      <c r="VTZ8" s="1553"/>
      <c r="VUA8" s="1553"/>
      <c r="VUB8" s="1553"/>
      <c r="VUC8" s="1553"/>
      <c r="VUD8" s="1553"/>
      <c r="VUE8" s="1553"/>
      <c r="VUF8" s="1553"/>
      <c r="VUG8" s="1553"/>
      <c r="VUH8" s="1553"/>
      <c r="VUI8" s="1553"/>
      <c r="VUJ8" s="1553"/>
      <c r="VUK8" s="1553"/>
      <c r="VUL8" s="1553"/>
      <c r="VUM8" s="1553"/>
      <c r="VUN8" s="1553"/>
      <c r="VUO8" s="1553"/>
      <c r="VUP8" s="1553"/>
      <c r="VUQ8" s="1553"/>
      <c r="VUR8" s="1553"/>
      <c r="VUS8" s="1553"/>
      <c r="VUT8" s="1553"/>
      <c r="VUU8" s="1553"/>
      <c r="VUV8" s="1553"/>
      <c r="VUW8" s="1553"/>
      <c r="VUX8" s="1553"/>
      <c r="VUY8" s="1553"/>
      <c r="VUZ8" s="1553"/>
      <c r="VVA8" s="1553"/>
      <c r="VVB8" s="1553"/>
      <c r="VVC8" s="1553"/>
      <c r="VVD8" s="1553"/>
      <c r="VVE8" s="1553"/>
      <c r="VVF8" s="1553"/>
      <c r="VVG8" s="1553"/>
      <c r="VVH8" s="1553"/>
      <c r="VVI8" s="1553"/>
      <c r="VVJ8" s="1553"/>
      <c r="VVK8" s="1553"/>
      <c r="VVL8" s="1553"/>
      <c r="VVM8" s="1553"/>
      <c r="VVN8" s="1553"/>
      <c r="VVO8" s="1553"/>
      <c r="VVP8" s="1553"/>
      <c r="VVQ8" s="1553"/>
      <c r="VVR8" s="1553"/>
      <c r="VVS8" s="1553"/>
      <c r="VVT8" s="1553"/>
      <c r="VVU8" s="1553"/>
      <c r="VVV8" s="1553"/>
      <c r="VVW8" s="1553"/>
      <c r="VVX8" s="1553"/>
      <c r="VVY8" s="1553"/>
      <c r="VVZ8" s="1553"/>
      <c r="VWA8" s="1553"/>
      <c r="VWB8" s="1553"/>
      <c r="VWC8" s="1553"/>
      <c r="VWD8" s="1553"/>
      <c r="VWE8" s="1553"/>
      <c r="VWF8" s="1553"/>
      <c r="VWG8" s="1553"/>
      <c r="VWH8" s="1553"/>
      <c r="VWI8" s="1553"/>
      <c r="VWJ8" s="1553"/>
      <c r="VWK8" s="1553"/>
      <c r="VWL8" s="1553"/>
      <c r="VWM8" s="1553"/>
      <c r="VWN8" s="1553"/>
      <c r="VWO8" s="1553"/>
      <c r="VWP8" s="1553"/>
      <c r="VWQ8" s="1553"/>
      <c r="VWR8" s="1553"/>
      <c r="VWS8" s="1553"/>
      <c r="VWT8" s="1553"/>
      <c r="VWU8" s="1553"/>
      <c r="VWV8" s="1553"/>
      <c r="VWW8" s="1553"/>
      <c r="VWX8" s="1553"/>
      <c r="VWY8" s="1553"/>
      <c r="VWZ8" s="1553"/>
      <c r="VXA8" s="1553"/>
      <c r="VXB8" s="1553"/>
      <c r="VXC8" s="1553"/>
      <c r="VXD8" s="1553"/>
      <c r="VXE8" s="1553"/>
      <c r="VXF8" s="1553"/>
      <c r="VXG8" s="1553"/>
      <c r="VXH8" s="1553"/>
      <c r="VXI8" s="1553"/>
      <c r="VXJ8" s="1553"/>
      <c r="VXK8" s="1553"/>
      <c r="VXL8" s="1553"/>
      <c r="VXM8" s="1553"/>
      <c r="VXN8" s="1553"/>
      <c r="VXO8" s="1553"/>
      <c r="VXP8" s="1553"/>
      <c r="VXQ8" s="1553"/>
      <c r="VXR8" s="1553"/>
      <c r="VXS8" s="1553"/>
      <c r="VXT8" s="1553"/>
      <c r="VXU8" s="1553"/>
      <c r="VXV8" s="1553"/>
      <c r="VXW8" s="1553"/>
      <c r="VXX8" s="1553"/>
      <c r="VXY8" s="1553"/>
      <c r="VXZ8" s="1553"/>
      <c r="VYA8" s="1553"/>
      <c r="VYB8" s="1553"/>
      <c r="VYC8" s="1553"/>
      <c r="VYD8" s="1553"/>
      <c r="VYE8" s="1553"/>
      <c r="VYF8" s="1553"/>
      <c r="VYG8" s="1553"/>
      <c r="VYH8" s="1553"/>
      <c r="VYI8" s="1553"/>
      <c r="VYJ8" s="1553"/>
      <c r="VYK8" s="1553"/>
      <c r="VYL8" s="1553"/>
      <c r="VYM8" s="1553"/>
      <c r="VYN8" s="1553"/>
      <c r="VYO8" s="1553"/>
      <c r="VYP8" s="1553"/>
      <c r="VYQ8" s="1553"/>
      <c r="VYR8" s="1553"/>
      <c r="VYS8" s="1553"/>
      <c r="VYT8" s="1553"/>
      <c r="VYU8" s="1553"/>
      <c r="VYV8" s="1553"/>
      <c r="VYW8" s="1553"/>
      <c r="VYX8" s="1553"/>
      <c r="VYY8" s="1553"/>
      <c r="VYZ8" s="1553"/>
      <c r="VZA8" s="1553"/>
      <c r="VZB8" s="1553"/>
      <c r="VZC8" s="1553"/>
      <c r="VZD8" s="1553"/>
      <c r="VZE8" s="1553"/>
      <c r="VZF8" s="1553"/>
      <c r="VZG8" s="1553"/>
      <c r="VZH8" s="1553"/>
      <c r="VZI8" s="1553"/>
      <c r="VZJ8" s="1553"/>
      <c r="VZK8" s="1553"/>
      <c r="VZL8" s="1553"/>
      <c r="VZM8" s="1553"/>
      <c r="VZN8" s="1553"/>
      <c r="VZO8" s="1553"/>
      <c r="VZP8" s="1553"/>
      <c r="VZQ8" s="1553"/>
      <c r="VZR8" s="1553"/>
      <c r="VZS8" s="1553"/>
      <c r="VZT8" s="1553"/>
      <c r="VZU8" s="1553"/>
      <c r="VZV8" s="1553"/>
      <c r="VZW8" s="1553"/>
      <c r="VZX8" s="1553"/>
      <c r="VZY8" s="1553"/>
      <c r="VZZ8" s="1553"/>
      <c r="WAA8" s="1553"/>
      <c r="WAB8" s="1553"/>
      <c r="WAC8" s="1553"/>
      <c r="WAD8" s="1553"/>
      <c r="WAE8" s="1553"/>
      <c r="WAF8" s="1553"/>
      <c r="WAG8" s="1553"/>
      <c r="WAH8" s="1553"/>
      <c r="WAI8" s="1553"/>
      <c r="WAJ8" s="1553"/>
      <c r="WAK8" s="1553"/>
      <c r="WAL8" s="1553"/>
      <c r="WAM8" s="1553"/>
      <c r="WAN8" s="1553"/>
      <c r="WAO8" s="1553"/>
      <c r="WAP8" s="1553"/>
      <c r="WAQ8" s="1553"/>
      <c r="WAR8" s="1553"/>
      <c r="WAS8" s="1553"/>
      <c r="WAT8" s="1553"/>
      <c r="WAU8" s="1553"/>
      <c r="WAV8" s="1553"/>
      <c r="WAW8" s="1553"/>
      <c r="WAX8" s="1553"/>
      <c r="WAY8" s="1553"/>
      <c r="WAZ8" s="1553"/>
      <c r="WBA8" s="1553"/>
      <c r="WBB8" s="1553"/>
      <c r="WBC8" s="1553"/>
      <c r="WBD8" s="1553"/>
      <c r="WBE8" s="1553"/>
      <c r="WBF8" s="1553"/>
      <c r="WBG8" s="1553"/>
      <c r="WBH8" s="1553"/>
      <c r="WBI8" s="1553"/>
      <c r="WBJ8" s="1553"/>
      <c r="WBK8" s="1553"/>
      <c r="WBL8" s="1553"/>
      <c r="WBM8" s="1553"/>
      <c r="WBN8" s="1553"/>
      <c r="WBO8" s="1553"/>
      <c r="WBP8" s="1553"/>
      <c r="WBQ8" s="1553"/>
      <c r="WBR8" s="1553"/>
      <c r="WBS8" s="1553"/>
      <c r="WBT8" s="1553"/>
      <c r="WBU8" s="1553"/>
      <c r="WBV8" s="1553"/>
      <c r="WBW8" s="1553"/>
      <c r="WBX8" s="1553"/>
      <c r="WBY8" s="1553"/>
      <c r="WBZ8" s="1553"/>
      <c r="WCA8" s="1553"/>
      <c r="WCB8" s="1553"/>
      <c r="WCC8" s="1553"/>
      <c r="WCD8" s="1553"/>
      <c r="WCE8" s="1553"/>
      <c r="WCF8" s="1553"/>
      <c r="WCG8" s="1553"/>
      <c r="WCH8" s="1553"/>
      <c r="WCI8" s="1553"/>
      <c r="WCJ8" s="1553"/>
      <c r="WCK8" s="1553"/>
      <c r="WCL8" s="1553"/>
      <c r="WCM8" s="1553"/>
      <c r="WCN8" s="1553"/>
      <c r="WCO8" s="1553"/>
      <c r="WCP8" s="1553"/>
      <c r="WCQ8" s="1553"/>
      <c r="WCR8" s="1553"/>
      <c r="WCS8" s="1553"/>
      <c r="WCT8" s="1553"/>
      <c r="WCU8" s="1553"/>
      <c r="WCV8" s="1553"/>
      <c r="WCW8" s="1553"/>
      <c r="WCX8" s="1553"/>
      <c r="WCY8" s="1553"/>
      <c r="WCZ8" s="1553"/>
      <c r="WDA8" s="1553"/>
      <c r="WDB8" s="1553"/>
      <c r="WDC8" s="1553"/>
      <c r="WDD8" s="1553"/>
      <c r="WDE8" s="1553"/>
      <c r="WDF8" s="1553"/>
      <c r="WDG8" s="1553"/>
      <c r="WDH8" s="1553"/>
      <c r="WDI8" s="1553"/>
      <c r="WDJ8" s="1553"/>
      <c r="WDK8" s="1553"/>
      <c r="WDL8" s="1553"/>
      <c r="WDM8" s="1553"/>
      <c r="WDN8" s="1553"/>
      <c r="WDO8" s="1553"/>
      <c r="WDP8" s="1553"/>
      <c r="WDQ8" s="1553"/>
      <c r="WDR8" s="1553"/>
      <c r="WDS8" s="1553"/>
      <c r="WDT8" s="1553"/>
      <c r="WDU8" s="1553"/>
      <c r="WDV8" s="1553"/>
      <c r="WDW8" s="1553"/>
      <c r="WDX8" s="1553"/>
      <c r="WDY8" s="1553"/>
      <c r="WDZ8" s="1553"/>
      <c r="WEA8" s="1553"/>
      <c r="WEB8" s="1553"/>
      <c r="WEC8" s="1553"/>
      <c r="WED8" s="1553"/>
      <c r="WEE8" s="1553"/>
      <c r="WEF8" s="1553"/>
      <c r="WEG8" s="1553"/>
      <c r="WEH8" s="1553"/>
      <c r="WEI8" s="1553"/>
      <c r="WEJ8" s="1553"/>
      <c r="WEK8" s="1553"/>
      <c r="WEL8" s="1553"/>
      <c r="WEM8" s="1553"/>
      <c r="WEN8" s="1553"/>
      <c r="WEO8" s="1553"/>
      <c r="WEP8" s="1553"/>
      <c r="WEQ8" s="1553"/>
      <c r="WER8" s="1553"/>
      <c r="WES8" s="1553"/>
      <c r="WET8" s="1553"/>
      <c r="WEU8" s="1553"/>
      <c r="WEV8" s="1553"/>
      <c r="WEW8" s="1553"/>
      <c r="WEX8" s="1553"/>
      <c r="WEY8" s="1553"/>
      <c r="WEZ8" s="1553"/>
      <c r="WFA8" s="1553"/>
      <c r="WFB8" s="1553"/>
      <c r="WFC8" s="1553"/>
      <c r="WFD8" s="1553"/>
      <c r="WFE8" s="1553"/>
      <c r="WFF8" s="1553"/>
      <c r="WFG8" s="1553"/>
      <c r="WFH8" s="1553"/>
      <c r="WFI8" s="1553"/>
      <c r="WFJ8" s="1553"/>
      <c r="WFK8" s="1553"/>
      <c r="WFL8" s="1553"/>
      <c r="WFM8" s="1553"/>
      <c r="WFN8" s="1553"/>
      <c r="WFO8" s="1553"/>
      <c r="WFP8" s="1553"/>
      <c r="WFQ8" s="1553"/>
      <c r="WFR8" s="1553"/>
      <c r="WFS8" s="1553"/>
      <c r="WFT8" s="1553"/>
      <c r="WFU8" s="1553"/>
      <c r="WFV8" s="1553"/>
      <c r="WFW8" s="1553"/>
      <c r="WFX8" s="1553"/>
      <c r="WFY8" s="1553"/>
      <c r="WFZ8" s="1553"/>
      <c r="WGA8" s="1553"/>
      <c r="WGB8" s="1553"/>
      <c r="WGC8" s="1553"/>
      <c r="WGD8" s="1553"/>
      <c r="WGE8" s="1553"/>
      <c r="WGF8" s="1553"/>
      <c r="WGG8" s="1553"/>
      <c r="WGH8" s="1553"/>
      <c r="WGI8" s="1553"/>
      <c r="WGJ8" s="1553"/>
      <c r="WGK8" s="1553"/>
      <c r="WGL8" s="1553"/>
      <c r="WGM8" s="1553"/>
      <c r="WGN8" s="1553"/>
      <c r="WGO8" s="1553"/>
      <c r="WGP8" s="1553"/>
      <c r="WGQ8" s="1553"/>
      <c r="WGR8" s="1553"/>
      <c r="WGS8" s="1553"/>
      <c r="WGT8" s="1553"/>
      <c r="WGU8" s="1553"/>
      <c r="WGV8" s="1553"/>
      <c r="WGW8" s="1553"/>
      <c r="WGX8" s="1553"/>
      <c r="WGY8" s="1553"/>
      <c r="WGZ8" s="1553"/>
      <c r="WHA8" s="1553"/>
      <c r="WHB8" s="1553"/>
      <c r="WHC8" s="1553"/>
      <c r="WHD8" s="1553"/>
      <c r="WHE8" s="1553"/>
      <c r="WHF8" s="1553"/>
      <c r="WHG8" s="1553"/>
      <c r="WHH8" s="1553"/>
      <c r="WHI8" s="1553"/>
      <c r="WHJ8" s="1553"/>
      <c r="WHK8" s="1553"/>
      <c r="WHL8" s="1553"/>
      <c r="WHM8" s="1553"/>
      <c r="WHN8" s="1553"/>
      <c r="WHO8" s="1553"/>
      <c r="WHP8" s="1553"/>
      <c r="WHQ8" s="1553"/>
      <c r="WHR8" s="1553"/>
      <c r="WHS8" s="1553"/>
      <c r="WHT8" s="1553"/>
      <c r="WHU8" s="1553"/>
      <c r="WHV8" s="1553"/>
      <c r="WHW8" s="1553"/>
      <c r="WHX8" s="1553"/>
      <c r="WHY8" s="1553"/>
      <c r="WHZ8" s="1553"/>
      <c r="WIA8" s="1553"/>
      <c r="WIB8" s="1553"/>
      <c r="WIC8" s="1553"/>
      <c r="WID8" s="1553"/>
      <c r="WIE8" s="1553"/>
      <c r="WIF8" s="1553"/>
      <c r="WIG8" s="1553"/>
      <c r="WIH8" s="1553"/>
      <c r="WII8" s="1553"/>
      <c r="WIJ8" s="1553"/>
      <c r="WIK8" s="1553"/>
      <c r="WIL8" s="1553"/>
      <c r="WIM8" s="1553"/>
      <c r="WIN8" s="1553"/>
      <c r="WIO8" s="1553"/>
      <c r="WIP8" s="1553"/>
      <c r="WIQ8" s="1553"/>
      <c r="WIR8" s="1553"/>
      <c r="WIS8" s="1553"/>
      <c r="WIT8" s="1553"/>
      <c r="WIU8" s="1553"/>
      <c r="WIV8" s="1553"/>
      <c r="WIW8" s="1553"/>
      <c r="WIX8" s="1553"/>
      <c r="WIY8" s="1553"/>
      <c r="WIZ8" s="1553"/>
      <c r="WJA8" s="1553"/>
      <c r="WJB8" s="1553"/>
      <c r="WJC8" s="1553"/>
      <c r="WJD8" s="1553"/>
      <c r="WJE8" s="1553"/>
      <c r="WJF8" s="1553"/>
      <c r="WJG8" s="1553"/>
      <c r="WJH8" s="1553"/>
      <c r="WJI8" s="1553"/>
      <c r="WJJ8" s="1553"/>
      <c r="WJK8" s="1553"/>
      <c r="WJL8" s="1553"/>
      <c r="WJM8" s="1553"/>
      <c r="WJN8" s="1553"/>
      <c r="WJO8" s="1553"/>
      <c r="WJP8" s="1553"/>
      <c r="WJQ8" s="1553"/>
      <c r="WJR8" s="1553"/>
      <c r="WJS8" s="1553"/>
      <c r="WJT8" s="1553"/>
      <c r="WJU8" s="1553"/>
      <c r="WJV8" s="1553"/>
      <c r="WJW8" s="1553"/>
      <c r="WJX8" s="1553"/>
      <c r="WJY8" s="1553"/>
      <c r="WJZ8" s="1553"/>
      <c r="WKA8" s="1553"/>
      <c r="WKB8" s="1553"/>
      <c r="WKC8" s="1553"/>
      <c r="WKD8" s="1553"/>
      <c r="WKE8" s="1553"/>
      <c r="WKF8" s="1553"/>
      <c r="WKG8" s="1553"/>
      <c r="WKH8" s="1553"/>
      <c r="WKI8" s="1553"/>
      <c r="WKJ8" s="1553"/>
      <c r="WKK8" s="1553"/>
      <c r="WKL8" s="1553"/>
      <c r="WKM8" s="1553"/>
      <c r="WKN8" s="1553"/>
      <c r="WKO8" s="1553"/>
      <c r="WKP8" s="1553"/>
      <c r="WKQ8" s="1553"/>
      <c r="WKR8" s="1553"/>
      <c r="WKS8" s="1553"/>
      <c r="WKT8" s="1553"/>
      <c r="WKU8" s="1553"/>
      <c r="WKV8" s="1553"/>
      <c r="WKW8" s="1553"/>
      <c r="WKX8" s="1553"/>
      <c r="WKY8" s="1553"/>
      <c r="WKZ8" s="1553"/>
      <c r="WLA8" s="1553"/>
      <c r="WLB8" s="1553"/>
      <c r="WLC8" s="1553"/>
      <c r="WLD8" s="1553"/>
      <c r="WLE8" s="1553"/>
      <c r="WLF8" s="1553"/>
      <c r="WLG8" s="1553"/>
      <c r="WLH8" s="1553"/>
      <c r="WLI8" s="1553"/>
      <c r="WLJ8" s="1553"/>
      <c r="WLK8" s="1553"/>
      <c r="WLL8" s="1553"/>
      <c r="WLM8" s="1553"/>
      <c r="WLN8" s="1553"/>
      <c r="WLO8" s="1553"/>
      <c r="WLP8" s="1553"/>
      <c r="WLQ8" s="1553"/>
      <c r="WLR8" s="1553"/>
      <c r="WLS8" s="1553"/>
      <c r="WLT8" s="1553"/>
      <c r="WLU8" s="1553"/>
      <c r="WLV8" s="1553"/>
      <c r="WLW8" s="1553"/>
      <c r="WLX8" s="1553"/>
      <c r="WLY8" s="1553"/>
      <c r="WLZ8" s="1553"/>
      <c r="WMA8" s="1553"/>
      <c r="WMB8" s="1553"/>
      <c r="WMC8" s="1553"/>
      <c r="WMD8" s="1553"/>
      <c r="WME8" s="1553"/>
      <c r="WMF8" s="1553"/>
      <c r="WMG8" s="1553"/>
      <c r="WMH8" s="1553"/>
      <c r="WMI8" s="1553"/>
      <c r="WMJ8" s="1553"/>
      <c r="WMK8" s="1553"/>
      <c r="WML8" s="1553"/>
      <c r="WMM8" s="1553"/>
      <c r="WMN8" s="1553"/>
      <c r="WMO8" s="1553"/>
      <c r="WMP8" s="1553"/>
      <c r="WMQ8" s="1553"/>
      <c r="WMR8" s="1553"/>
      <c r="WMS8" s="1553"/>
      <c r="WMT8" s="1553"/>
      <c r="WMU8" s="1553"/>
      <c r="WMV8" s="1553"/>
      <c r="WMW8" s="1553"/>
      <c r="WMX8" s="1553"/>
      <c r="WMY8" s="1553"/>
      <c r="WMZ8" s="1553"/>
      <c r="WNA8" s="1553"/>
      <c r="WNB8" s="1553"/>
      <c r="WNC8" s="1553"/>
      <c r="WND8" s="1553"/>
      <c r="WNE8" s="1553"/>
      <c r="WNF8" s="1553"/>
      <c r="WNG8" s="1553"/>
      <c r="WNH8" s="1553"/>
      <c r="WNI8" s="1553"/>
      <c r="WNJ8" s="1553"/>
      <c r="WNK8" s="1553"/>
      <c r="WNL8" s="1553"/>
      <c r="WNM8" s="1553"/>
      <c r="WNN8" s="1553"/>
      <c r="WNO8" s="1553"/>
      <c r="WNP8" s="1553"/>
      <c r="WNQ8" s="1553"/>
      <c r="WNR8" s="1553"/>
      <c r="WNS8" s="1553"/>
      <c r="WNT8" s="1553"/>
      <c r="WNU8" s="1553"/>
      <c r="WNV8" s="1553"/>
      <c r="WNW8" s="1553"/>
      <c r="WNX8" s="1553"/>
      <c r="WNY8" s="1553"/>
      <c r="WNZ8" s="1553"/>
      <c r="WOA8" s="1553"/>
      <c r="WOB8" s="1553"/>
      <c r="WOC8" s="1553"/>
      <c r="WOD8" s="1553"/>
      <c r="WOE8" s="1553"/>
      <c r="WOF8" s="1553"/>
      <c r="WOG8" s="1553"/>
      <c r="WOH8" s="1553"/>
      <c r="WOI8" s="1553"/>
      <c r="WOJ8" s="1553"/>
      <c r="WOK8" s="1553"/>
      <c r="WOL8" s="1553"/>
      <c r="WOM8" s="1553"/>
      <c r="WON8" s="1553"/>
      <c r="WOO8" s="1553"/>
      <c r="WOP8" s="1553"/>
      <c r="WOQ8" s="1553"/>
      <c r="WOR8" s="1553"/>
      <c r="WOS8" s="1553"/>
      <c r="WOT8" s="1553"/>
      <c r="WOU8" s="1553"/>
      <c r="WOV8" s="1553"/>
      <c r="WOW8" s="1553"/>
      <c r="WOX8" s="1553"/>
      <c r="WOY8" s="1553"/>
      <c r="WOZ8" s="1553"/>
      <c r="WPA8" s="1553"/>
      <c r="WPB8" s="1553"/>
      <c r="WPC8" s="1553"/>
      <c r="WPD8" s="1553"/>
      <c r="WPE8" s="1553"/>
      <c r="WPF8" s="1553"/>
      <c r="WPG8" s="1553"/>
      <c r="WPH8" s="1553"/>
      <c r="WPI8" s="1553"/>
      <c r="WPJ8" s="1553"/>
      <c r="WPK8" s="1553"/>
      <c r="WPL8" s="1553"/>
      <c r="WPM8" s="1553"/>
      <c r="WPN8" s="1553"/>
      <c r="WPO8" s="1553"/>
      <c r="WPP8" s="1553"/>
      <c r="WPQ8" s="1553"/>
      <c r="WPR8" s="1553"/>
      <c r="WPS8" s="1553"/>
      <c r="WPT8" s="1553"/>
      <c r="WPU8" s="1553"/>
      <c r="WPV8" s="1553"/>
      <c r="WPW8" s="1553"/>
      <c r="WPX8" s="1553"/>
      <c r="WPY8" s="1553"/>
      <c r="WPZ8" s="1553"/>
      <c r="WQA8" s="1553"/>
      <c r="WQB8" s="1553"/>
      <c r="WQC8" s="1553"/>
      <c r="WQD8" s="1553"/>
      <c r="WQE8" s="1553"/>
      <c r="WQF8" s="1553"/>
      <c r="WQG8" s="1553"/>
      <c r="WQH8" s="1553"/>
      <c r="WQI8" s="1553"/>
      <c r="WQJ8" s="1553"/>
      <c r="WQK8" s="1553"/>
      <c r="WQL8" s="1553"/>
      <c r="WQM8" s="1553"/>
      <c r="WQN8" s="1553"/>
      <c r="WQO8" s="1553"/>
      <c r="WQP8" s="1553"/>
      <c r="WQQ8" s="1553"/>
      <c r="WQR8" s="1553"/>
      <c r="WQS8" s="1553"/>
      <c r="WQT8" s="1553"/>
      <c r="WQU8" s="1553"/>
      <c r="WQV8" s="1553"/>
      <c r="WQW8" s="1553"/>
      <c r="WQX8" s="1553"/>
      <c r="WQY8" s="1553"/>
      <c r="WQZ8" s="1553"/>
      <c r="WRA8" s="1553"/>
      <c r="WRB8" s="1553"/>
      <c r="WRC8" s="1553"/>
      <c r="WRD8" s="1553"/>
      <c r="WRE8" s="1553"/>
      <c r="WRF8" s="1553"/>
      <c r="WRG8" s="1553"/>
      <c r="WRH8" s="1553"/>
      <c r="WRI8" s="1553"/>
      <c r="WRJ8" s="1553"/>
      <c r="WRK8" s="1553"/>
      <c r="WRL8" s="1553"/>
      <c r="WRM8" s="1553"/>
      <c r="WRN8" s="1553"/>
      <c r="WRO8" s="1553"/>
      <c r="WRP8" s="1553"/>
      <c r="WRQ8" s="1553"/>
      <c r="WRR8" s="1553"/>
      <c r="WRS8" s="1553"/>
      <c r="WRT8" s="1553"/>
      <c r="WRU8" s="1553"/>
      <c r="WRV8" s="1553"/>
      <c r="WRW8" s="1553"/>
      <c r="WRX8" s="1553"/>
      <c r="WRY8" s="1553"/>
      <c r="WRZ8" s="1553"/>
      <c r="WSA8" s="1553"/>
      <c r="WSB8" s="1553"/>
      <c r="WSC8" s="1553"/>
      <c r="WSD8" s="1553"/>
      <c r="WSE8" s="1553"/>
      <c r="WSF8" s="1553"/>
      <c r="WSG8" s="1553"/>
      <c r="WSH8" s="1553"/>
      <c r="WSI8" s="1553"/>
      <c r="WSJ8" s="1553"/>
      <c r="WSK8" s="1553"/>
      <c r="WSL8" s="1553"/>
      <c r="WSM8" s="1553"/>
      <c r="WSN8" s="1553"/>
      <c r="WSO8" s="1553"/>
      <c r="WSP8" s="1553"/>
      <c r="WSQ8" s="1553"/>
      <c r="WSR8" s="1553"/>
      <c r="WSS8" s="1553"/>
      <c r="WST8" s="1553"/>
      <c r="WSU8" s="1553"/>
      <c r="WSV8" s="1553"/>
    </row>
    <row r="9" spans="1:16064" s="18" customFormat="1" ht="21" customHeight="1" x14ac:dyDescent="0.65">
      <c r="A9" s="383"/>
      <c r="B9" s="1553" t="s">
        <v>502</v>
      </c>
      <c r="D9" s="18" t="s">
        <v>540</v>
      </c>
      <c r="E9" s="392"/>
      <c r="F9" s="19"/>
      <c r="G9" s="19"/>
      <c r="H9" s="19"/>
    </row>
    <row r="10" spans="1:16064" s="18" customFormat="1" ht="21" customHeight="1" x14ac:dyDescent="0.65">
      <c r="A10" s="383"/>
      <c r="B10" s="1553"/>
      <c r="D10" s="18" t="s">
        <v>541</v>
      </c>
      <c r="E10" s="19"/>
      <c r="F10" s="19"/>
      <c r="G10" s="19"/>
      <c r="H10" s="19"/>
    </row>
    <row r="11" spans="1:16064" s="1556" customFormat="1" ht="21" customHeight="1" x14ac:dyDescent="0.55000000000000004">
      <c r="A11" s="1776" t="s">
        <v>0</v>
      </c>
      <c r="B11" s="1776" t="s">
        <v>31</v>
      </c>
      <c r="C11" s="1554"/>
      <c r="D11" s="1555" t="s">
        <v>24</v>
      </c>
      <c r="E11" s="1779" t="s">
        <v>1</v>
      </c>
      <c r="F11" s="1780"/>
      <c r="G11" s="1780"/>
      <c r="H11" s="1781"/>
      <c r="I11" s="1782" t="s">
        <v>203</v>
      </c>
      <c r="J11" s="1783"/>
      <c r="K11" s="1783"/>
      <c r="L11" s="1783"/>
      <c r="M11" s="1783"/>
      <c r="N11" s="1783"/>
      <c r="O11" s="1783"/>
      <c r="P11" s="1783"/>
      <c r="Q11" s="1783"/>
      <c r="R11" s="1783"/>
      <c r="S11" s="1783"/>
      <c r="T11" s="1784"/>
      <c r="U11" s="354"/>
    </row>
    <row r="12" spans="1:16064" s="1556" customFormat="1" ht="21" customHeight="1" x14ac:dyDescent="0.55000000000000004">
      <c r="A12" s="1777"/>
      <c r="B12" s="1777"/>
      <c r="C12" s="1557" t="s">
        <v>23</v>
      </c>
      <c r="D12" s="355" t="s">
        <v>25</v>
      </c>
      <c r="E12" s="1558" t="s">
        <v>5</v>
      </c>
      <c r="F12" s="355" t="s">
        <v>204</v>
      </c>
      <c r="G12" s="355" t="s">
        <v>205</v>
      </c>
      <c r="H12" s="355" t="s">
        <v>206</v>
      </c>
      <c r="I12" s="1782" t="s">
        <v>207</v>
      </c>
      <c r="J12" s="1783"/>
      <c r="K12" s="1784"/>
      <c r="L12" s="1782" t="s">
        <v>208</v>
      </c>
      <c r="M12" s="1783"/>
      <c r="N12" s="1784"/>
      <c r="O12" s="1782" t="s">
        <v>209</v>
      </c>
      <c r="P12" s="1783"/>
      <c r="Q12" s="1784"/>
      <c r="R12" s="1782" t="s">
        <v>210</v>
      </c>
      <c r="S12" s="1783"/>
      <c r="T12" s="1784"/>
      <c r="U12" s="356" t="s">
        <v>8</v>
      </c>
    </row>
    <row r="13" spans="1:16064" s="1556" customFormat="1" ht="23.25" x14ac:dyDescent="0.55000000000000004">
      <c r="A13" s="1778"/>
      <c r="B13" s="1778"/>
      <c r="C13" s="1559"/>
      <c r="D13" s="1560"/>
      <c r="E13" s="1560"/>
      <c r="F13" s="357" t="s">
        <v>6</v>
      </c>
      <c r="G13" s="357" t="s">
        <v>6</v>
      </c>
      <c r="H13" s="357" t="s">
        <v>6</v>
      </c>
      <c r="I13" s="358" t="s">
        <v>211</v>
      </c>
      <c r="J13" s="358" t="s">
        <v>212</v>
      </c>
      <c r="K13" s="358" t="s">
        <v>213</v>
      </c>
      <c r="L13" s="358" t="s">
        <v>214</v>
      </c>
      <c r="M13" s="358" t="s">
        <v>215</v>
      </c>
      <c r="N13" s="358" t="s">
        <v>216</v>
      </c>
      <c r="O13" s="358" t="s">
        <v>217</v>
      </c>
      <c r="P13" s="358" t="s">
        <v>218</v>
      </c>
      <c r="Q13" s="358" t="s">
        <v>219</v>
      </c>
      <c r="R13" s="358" t="s">
        <v>220</v>
      </c>
      <c r="S13" s="358" t="s">
        <v>221</v>
      </c>
      <c r="T13" s="358" t="s">
        <v>222</v>
      </c>
      <c r="U13" s="359"/>
    </row>
    <row r="14" spans="1:16064" ht="87" x14ac:dyDescent="0.55000000000000004">
      <c r="A14" s="1561">
        <v>27</v>
      </c>
      <c r="B14" s="1628" t="s">
        <v>415</v>
      </c>
      <c r="C14" s="1562"/>
      <c r="D14" s="1562"/>
      <c r="E14" s="1562"/>
      <c r="F14" s="1562"/>
      <c r="G14" s="1562"/>
      <c r="H14" s="1562"/>
      <c r="I14" s="1562"/>
      <c r="J14" s="1562"/>
      <c r="K14" s="1562"/>
      <c r="L14" s="1562"/>
      <c r="M14" s="1562"/>
      <c r="N14" s="1562"/>
      <c r="O14" s="1562"/>
      <c r="P14" s="1562"/>
      <c r="Q14" s="1562"/>
      <c r="R14" s="1562"/>
      <c r="S14" s="1562"/>
      <c r="T14" s="1562"/>
      <c r="U14" s="1562"/>
    </row>
    <row r="15" spans="1:16064" x14ac:dyDescent="0.55000000000000004">
      <c r="A15" s="1561"/>
      <c r="B15" s="1563" t="s">
        <v>870</v>
      </c>
      <c r="C15" s="1564" t="s">
        <v>871</v>
      </c>
      <c r="D15" s="1565" t="s">
        <v>872</v>
      </c>
      <c r="E15" s="985"/>
      <c r="F15" s="985"/>
      <c r="G15" s="985"/>
      <c r="H15" s="985"/>
      <c r="I15" s="985"/>
      <c r="J15" s="985"/>
      <c r="K15" s="985"/>
      <c r="L15" s="985"/>
      <c r="M15" s="985"/>
      <c r="N15" s="985"/>
      <c r="O15" s="985"/>
      <c r="P15" s="985"/>
      <c r="Q15" s="985"/>
      <c r="R15" s="985"/>
      <c r="S15" s="985"/>
      <c r="T15" s="985"/>
      <c r="U15" s="1564" t="s">
        <v>848</v>
      </c>
    </row>
    <row r="16" spans="1:16064" x14ac:dyDescent="0.55000000000000004">
      <c r="A16" s="1561"/>
      <c r="B16" s="1567" t="s">
        <v>873</v>
      </c>
      <c r="C16" s="1566"/>
      <c r="D16" s="1568"/>
      <c r="E16" s="985"/>
      <c r="F16" s="985"/>
      <c r="G16" s="985"/>
      <c r="H16" s="985"/>
      <c r="I16" s="985"/>
      <c r="J16" s="985"/>
      <c r="K16" s="985"/>
      <c r="L16" s="985"/>
      <c r="M16" s="985"/>
      <c r="N16" s="985"/>
      <c r="O16" s="985"/>
      <c r="P16" s="985"/>
      <c r="Q16" s="985"/>
      <c r="R16" s="985"/>
      <c r="S16" s="985"/>
      <c r="T16" s="985"/>
      <c r="U16" s="1569"/>
    </row>
    <row r="17" spans="1:21" x14ac:dyDescent="0.55000000000000004">
      <c r="A17" s="1561"/>
      <c r="B17" s="1567" t="s">
        <v>874</v>
      </c>
      <c r="C17" s="1564" t="s">
        <v>871</v>
      </c>
      <c r="D17" s="1565" t="s">
        <v>872</v>
      </c>
      <c r="E17" s="985"/>
      <c r="F17" s="985"/>
      <c r="G17" s="985"/>
      <c r="H17" s="985"/>
      <c r="I17" s="985"/>
      <c r="J17" s="985"/>
      <c r="K17" s="985"/>
      <c r="L17" s="985"/>
      <c r="M17" s="985"/>
      <c r="N17" s="985"/>
      <c r="O17" s="985"/>
      <c r="P17" s="985"/>
      <c r="Q17" s="985"/>
      <c r="R17" s="985"/>
      <c r="S17" s="985"/>
      <c r="T17" s="985"/>
      <c r="U17" s="1569"/>
    </row>
    <row r="18" spans="1:21" x14ac:dyDescent="0.55000000000000004">
      <c r="A18" s="1561"/>
      <c r="B18" s="1567" t="s">
        <v>875</v>
      </c>
      <c r="C18" s="1566"/>
      <c r="D18" s="1568"/>
      <c r="E18" s="985"/>
      <c r="F18" s="985"/>
      <c r="G18" s="985"/>
      <c r="H18" s="985"/>
      <c r="I18" s="985"/>
      <c r="J18" s="985"/>
      <c r="K18" s="985"/>
      <c r="L18" s="985"/>
      <c r="M18" s="985"/>
      <c r="N18" s="985"/>
      <c r="O18" s="985"/>
      <c r="P18" s="985"/>
      <c r="Q18" s="985"/>
      <c r="R18" s="985"/>
      <c r="S18" s="985"/>
      <c r="T18" s="985"/>
      <c r="U18" s="1569"/>
    </row>
    <row r="19" spans="1:21" x14ac:dyDescent="0.55000000000000004">
      <c r="A19" s="1561"/>
      <c r="B19" s="1567" t="s">
        <v>876</v>
      </c>
      <c r="C19" s="1564" t="s">
        <v>877</v>
      </c>
      <c r="D19" s="1565" t="s">
        <v>878</v>
      </c>
      <c r="E19" s="985"/>
      <c r="F19" s="985"/>
      <c r="G19" s="985"/>
      <c r="H19" s="985"/>
      <c r="I19" s="985"/>
      <c r="J19" s="985"/>
      <c r="K19" s="985"/>
      <c r="L19" s="985"/>
      <c r="M19" s="985"/>
      <c r="N19" s="985"/>
      <c r="O19" s="985"/>
      <c r="P19" s="985"/>
      <c r="Q19" s="985"/>
      <c r="R19" s="985"/>
      <c r="S19" s="985"/>
      <c r="T19" s="985"/>
      <c r="U19" s="1569"/>
    </row>
    <row r="20" spans="1:21" x14ac:dyDescent="0.55000000000000004">
      <c r="A20" s="1561"/>
      <c r="B20" s="1567" t="s">
        <v>879</v>
      </c>
      <c r="C20" s="1564"/>
      <c r="D20" s="1565" t="s">
        <v>880</v>
      </c>
      <c r="E20" s="985"/>
      <c r="F20" s="985"/>
      <c r="G20" s="985"/>
      <c r="H20" s="985"/>
      <c r="I20" s="985"/>
      <c r="J20" s="985"/>
      <c r="K20" s="985"/>
      <c r="L20" s="985"/>
      <c r="M20" s="985"/>
      <c r="N20" s="985"/>
      <c r="O20" s="985"/>
      <c r="P20" s="985"/>
      <c r="Q20" s="985"/>
      <c r="R20" s="985"/>
      <c r="S20" s="985"/>
      <c r="T20" s="985"/>
      <c r="U20" s="1569"/>
    </row>
    <row r="21" spans="1:21" x14ac:dyDescent="0.55000000000000004">
      <c r="A21" s="1561"/>
      <c r="B21" s="1567" t="s">
        <v>881</v>
      </c>
      <c r="C21" s="1564"/>
      <c r="D21" s="1570">
        <v>23529</v>
      </c>
      <c r="E21" s="985"/>
      <c r="F21" s="985"/>
      <c r="G21" s="985"/>
      <c r="H21" s="985"/>
      <c r="I21" s="985"/>
      <c r="J21" s="985"/>
      <c r="K21" s="985"/>
      <c r="L21" s="985"/>
      <c r="M21" s="985"/>
      <c r="N21" s="985"/>
      <c r="O21" s="985"/>
      <c r="P21" s="985"/>
      <c r="Q21" s="985"/>
      <c r="R21" s="985"/>
      <c r="S21" s="985"/>
      <c r="T21" s="985"/>
      <c r="U21" s="1569"/>
    </row>
    <row r="22" spans="1:21" x14ac:dyDescent="0.55000000000000004">
      <c r="A22" s="1561"/>
      <c r="B22" s="1567" t="s">
        <v>882</v>
      </c>
      <c r="C22" s="1564"/>
      <c r="D22" s="1568"/>
      <c r="E22" s="985"/>
      <c r="F22" s="985"/>
      <c r="G22" s="985"/>
      <c r="H22" s="985"/>
      <c r="I22" s="985"/>
      <c r="J22" s="985"/>
      <c r="K22" s="985"/>
      <c r="L22" s="985"/>
      <c r="M22" s="985"/>
      <c r="N22" s="985"/>
      <c r="O22" s="985"/>
      <c r="P22" s="985"/>
      <c r="Q22" s="985"/>
      <c r="R22" s="985"/>
      <c r="S22" s="985"/>
      <c r="T22" s="985"/>
      <c r="U22" s="1569"/>
    </row>
    <row r="23" spans="1:21" x14ac:dyDescent="0.55000000000000004">
      <c r="A23" s="1561"/>
      <c r="B23" s="1571" t="s">
        <v>883</v>
      </c>
      <c r="C23" s="1564" t="s">
        <v>877</v>
      </c>
      <c r="D23" s="1565" t="s">
        <v>884</v>
      </c>
      <c r="E23" s="985"/>
      <c r="F23" s="985"/>
      <c r="G23" s="985"/>
      <c r="H23" s="985"/>
      <c r="I23" s="985"/>
      <c r="J23" s="985"/>
      <c r="K23" s="985"/>
      <c r="L23" s="985"/>
      <c r="M23" s="985"/>
      <c r="N23" s="985"/>
      <c r="O23" s="985"/>
      <c r="P23" s="985"/>
      <c r="Q23" s="985"/>
      <c r="R23" s="985"/>
      <c r="S23" s="985"/>
      <c r="T23" s="985"/>
      <c r="U23" s="1569"/>
    </row>
    <row r="24" spans="1:21" x14ac:dyDescent="0.55000000000000004">
      <c r="A24" s="1561"/>
      <c r="B24" s="1571" t="s">
        <v>885</v>
      </c>
      <c r="C24" s="1566"/>
      <c r="D24" s="1568"/>
      <c r="E24" s="985"/>
      <c r="F24" s="985"/>
      <c r="G24" s="985"/>
      <c r="H24" s="985"/>
      <c r="I24" s="985"/>
      <c r="J24" s="985"/>
      <c r="K24" s="985"/>
      <c r="L24" s="985"/>
      <c r="M24" s="985"/>
      <c r="N24" s="985"/>
      <c r="O24" s="985"/>
      <c r="P24" s="985"/>
      <c r="Q24" s="985"/>
      <c r="R24" s="985"/>
      <c r="S24" s="985"/>
      <c r="T24" s="985"/>
      <c r="U24" s="1569"/>
    </row>
    <row r="25" spans="1:21" s="1627" customFormat="1" ht="65.25" x14ac:dyDescent="0.2">
      <c r="A25" s="1561"/>
      <c r="B25" s="1571" t="s">
        <v>886</v>
      </c>
      <c r="C25" s="1564" t="s">
        <v>887</v>
      </c>
      <c r="D25" s="1625" t="s">
        <v>888</v>
      </c>
      <c r="E25" s="985">
        <f>F25+G25+H25</f>
        <v>12000</v>
      </c>
      <c r="F25" s="985">
        <v>12000</v>
      </c>
      <c r="G25" s="985"/>
      <c r="H25" s="985"/>
      <c r="I25" s="985"/>
      <c r="J25" s="985"/>
      <c r="K25" s="985"/>
      <c r="L25" s="985"/>
      <c r="M25" s="985"/>
      <c r="N25" s="985"/>
      <c r="O25" s="985"/>
      <c r="P25" s="985"/>
      <c r="Q25" s="985"/>
      <c r="R25" s="985">
        <v>12000</v>
      </c>
      <c r="S25" s="985"/>
      <c r="T25" s="985"/>
      <c r="U25" s="1626"/>
    </row>
    <row r="26" spans="1:21" ht="21.75" customHeight="1" x14ac:dyDescent="0.55000000000000004">
      <c r="A26" s="1561"/>
      <c r="B26" s="1572" t="s">
        <v>889</v>
      </c>
      <c r="C26" s="1573" t="s">
        <v>890</v>
      </c>
      <c r="D26" s="1574" t="s">
        <v>891</v>
      </c>
      <c r="E26" s="985">
        <f>F26+G26+H26</f>
        <v>38600</v>
      </c>
      <c r="F26" s="1575">
        <v>38600</v>
      </c>
      <c r="G26" s="985"/>
      <c r="H26" s="985"/>
      <c r="I26" s="985"/>
      <c r="J26" s="985"/>
      <c r="K26" s="985"/>
      <c r="L26" s="985"/>
      <c r="M26" s="985"/>
      <c r="N26" s="985"/>
      <c r="O26" s="985"/>
      <c r="P26" s="985">
        <v>38600</v>
      </c>
      <c r="Q26" s="985"/>
      <c r="R26" s="985"/>
      <c r="S26" s="985"/>
      <c r="T26" s="985"/>
      <c r="U26" s="1569"/>
    </row>
    <row r="27" spans="1:21" x14ac:dyDescent="0.55000000000000004">
      <c r="A27" s="1561"/>
      <c r="B27" s="1576" t="s">
        <v>892</v>
      </c>
      <c r="C27" s="1577" t="s">
        <v>2330</v>
      </c>
      <c r="D27" s="1574"/>
      <c r="E27" s="985"/>
      <c r="F27" s="985"/>
      <c r="G27" s="985"/>
      <c r="H27" s="985"/>
      <c r="I27" s="985"/>
      <c r="J27" s="985"/>
      <c r="K27" s="985"/>
      <c r="L27" s="985"/>
      <c r="M27" s="985"/>
      <c r="N27" s="985"/>
      <c r="O27" s="985"/>
      <c r="P27" s="985"/>
      <c r="Q27" s="985"/>
      <c r="R27" s="985"/>
      <c r="S27" s="985"/>
      <c r="T27" s="985"/>
      <c r="U27" s="1569"/>
    </row>
    <row r="28" spans="1:21" x14ac:dyDescent="0.55000000000000004">
      <c r="A28" s="1561"/>
      <c r="B28" s="1578"/>
      <c r="C28" s="1579" t="s">
        <v>2331</v>
      </c>
      <c r="D28" s="1574"/>
      <c r="E28" s="985"/>
      <c r="F28" s="985"/>
      <c r="G28" s="985"/>
      <c r="H28" s="985"/>
      <c r="I28" s="985"/>
      <c r="J28" s="985"/>
      <c r="K28" s="985"/>
      <c r="L28" s="985"/>
      <c r="M28" s="985"/>
      <c r="N28" s="985"/>
      <c r="O28" s="985"/>
      <c r="P28" s="985"/>
      <c r="Q28" s="985"/>
      <c r="R28" s="985"/>
      <c r="S28" s="985"/>
      <c r="T28" s="985"/>
      <c r="U28" s="1569"/>
    </row>
    <row r="29" spans="1:21" x14ac:dyDescent="0.55000000000000004">
      <c r="A29" s="1580"/>
      <c r="B29" s="1581"/>
      <c r="C29" s="1582"/>
      <c r="D29" s="1582"/>
      <c r="E29" s="1583">
        <f t="shared" ref="E29:T29" si="0">SUM(E25:E28)</f>
        <v>50600</v>
      </c>
      <c r="F29" s="1583">
        <f t="shared" si="0"/>
        <v>50600</v>
      </c>
      <c r="G29" s="1583">
        <f t="shared" si="0"/>
        <v>0</v>
      </c>
      <c r="H29" s="1583">
        <f t="shared" si="0"/>
        <v>0</v>
      </c>
      <c r="I29" s="1583">
        <f t="shared" si="0"/>
        <v>0</v>
      </c>
      <c r="J29" s="1583">
        <f t="shared" si="0"/>
        <v>0</v>
      </c>
      <c r="K29" s="1583">
        <f t="shared" si="0"/>
        <v>0</v>
      </c>
      <c r="L29" s="1583">
        <f t="shared" si="0"/>
        <v>0</v>
      </c>
      <c r="M29" s="1583">
        <f t="shared" si="0"/>
        <v>0</v>
      </c>
      <c r="N29" s="1583">
        <f t="shared" si="0"/>
        <v>0</v>
      </c>
      <c r="O29" s="1583">
        <f t="shared" si="0"/>
        <v>0</v>
      </c>
      <c r="P29" s="1583">
        <f t="shared" si="0"/>
        <v>38600</v>
      </c>
      <c r="Q29" s="1583">
        <f t="shared" si="0"/>
        <v>0</v>
      </c>
      <c r="R29" s="1583">
        <f t="shared" si="0"/>
        <v>12000</v>
      </c>
      <c r="S29" s="1583">
        <f t="shared" si="0"/>
        <v>0</v>
      </c>
      <c r="T29" s="1583">
        <f t="shared" si="0"/>
        <v>0</v>
      </c>
      <c r="U29" s="1582"/>
    </row>
    <row r="30" spans="1:21" ht="72" x14ac:dyDescent="0.55000000000000004">
      <c r="A30" s="1561">
        <v>28</v>
      </c>
      <c r="B30" s="1584" t="s">
        <v>416</v>
      </c>
      <c r="C30" s="1585"/>
      <c r="D30" s="1585"/>
      <c r="E30" s="1585"/>
      <c r="F30" s="1585"/>
      <c r="G30" s="1585"/>
      <c r="H30" s="1585"/>
      <c r="I30" s="1585"/>
      <c r="J30" s="1585"/>
      <c r="K30" s="1585"/>
      <c r="L30" s="1585"/>
      <c r="M30" s="1585"/>
      <c r="N30" s="1585"/>
      <c r="O30" s="1585"/>
      <c r="P30" s="1585"/>
      <c r="Q30" s="1585"/>
      <c r="R30" s="1585"/>
      <c r="S30" s="1585"/>
      <c r="T30" s="1585"/>
      <c r="U30" s="1585"/>
    </row>
    <row r="31" spans="1:21" x14ac:dyDescent="0.55000000000000004">
      <c r="A31" s="1561"/>
      <c r="B31" s="1571" t="s">
        <v>894</v>
      </c>
      <c r="C31" s="1586" t="s">
        <v>895</v>
      </c>
      <c r="D31" s="1565" t="s">
        <v>896</v>
      </c>
      <c r="E31" s="985"/>
      <c r="F31" s="985"/>
      <c r="G31" s="985"/>
      <c r="H31" s="985"/>
      <c r="I31" s="985"/>
      <c r="J31" s="985"/>
      <c r="K31" s="985"/>
      <c r="L31" s="985"/>
      <c r="M31" s="985"/>
      <c r="N31" s="985"/>
      <c r="O31" s="985"/>
      <c r="P31" s="985"/>
      <c r="Q31" s="985"/>
      <c r="R31" s="985"/>
      <c r="S31" s="985"/>
      <c r="T31" s="1585"/>
      <c r="U31" s="1564" t="s">
        <v>848</v>
      </c>
    </row>
    <row r="32" spans="1:21" x14ac:dyDescent="0.55000000000000004">
      <c r="A32" s="1561"/>
      <c r="B32" s="1571" t="s">
        <v>897</v>
      </c>
      <c r="C32" s="1586"/>
      <c r="D32" s="1565"/>
      <c r="E32" s="985"/>
      <c r="F32" s="985"/>
      <c r="G32" s="985"/>
      <c r="H32" s="985"/>
      <c r="I32" s="985"/>
      <c r="J32" s="985"/>
      <c r="K32" s="985"/>
      <c r="L32" s="985"/>
      <c r="M32" s="985"/>
      <c r="N32" s="985"/>
      <c r="O32" s="985"/>
      <c r="P32" s="985"/>
      <c r="Q32" s="985"/>
      <c r="R32" s="985"/>
      <c r="S32" s="985"/>
      <c r="T32" s="1585"/>
      <c r="U32" s="1585"/>
    </row>
    <row r="33" spans="1:21" x14ac:dyDescent="0.55000000000000004">
      <c r="A33" s="1561"/>
      <c r="B33" s="1571" t="s">
        <v>898</v>
      </c>
      <c r="C33" s="1564" t="s">
        <v>871</v>
      </c>
      <c r="D33" s="1565"/>
      <c r="E33" s="985"/>
      <c r="F33" s="985"/>
      <c r="G33" s="985"/>
      <c r="H33" s="985"/>
      <c r="I33" s="985"/>
      <c r="J33" s="985"/>
      <c r="K33" s="985"/>
      <c r="L33" s="985"/>
      <c r="M33" s="985"/>
      <c r="N33" s="985"/>
      <c r="O33" s="985"/>
      <c r="P33" s="985"/>
      <c r="Q33" s="985"/>
      <c r="R33" s="985"/>
      <c r="S33" s="985"/>
      <c r="T33" s="1585"/>
      <c r="U33" s="1585"/>
    </row>
    <row r="34" spans="1:21" x14ac:dyDescent="0.55000000000000004">
      <c r="A34" s="1561"/>
      <c r="B34" s="1587" t="s">
        <v>899</v>
      </c>
      <c r="C34" s="1586" t="s">
        <v>900</v>
      </c>
      <c r="D34" s="1565"/>
      <c r="E34" s="985"/>
      <c r="F34" s="985"/>
      <c r="G34" s="985"/>
      <c r="H34" s="985"/>
      <c r="I34" s="985"/>
      <c r="J34" s="985"/>
      <c r="K34" s="985"/>
      <c r="L34" s="985"/>
      <c r="M34" s="985"/>
      <c r="N34" s="985"/>
      <c r="O34" s="985"/>
      <c r="P34" s="985"/>
      <c r="Q34" s="985"/>
      <c r="R34" s="985"/>
      <c r="S34" s="985"/>
      <c r="T34" s="1585"/>
      <c r="U34" s="1585"/>
    </row>
    <row r="35" spans="1:21" x14ac:dyDescent="0.55000000000000004">
      <c r="A35" s="1561"/>
      <c r="B35" s="1587" t="s">
        <v>901</v>
      </c>
      <c r="C35" s="1586" t="s">
        <v>902</v>
      </c>
      <c r="D35" s="1565"/>
      <c r="E35" s="985"/>
      <c r="F35" s="985"/>
      <c r="G35" s="985"/>
      <c r="H35" s="985"/>
      <c r="I35" s="985"/>
      <c r="J35" s="985"/>
      <c r="K35" s="985"/>
      <c r="L35" s="985"/>
      <c r="M35" s="985"/>
      <c r="N35" s="985"/>
      <c r="O35" s="985"/>
      <c r="P35" s="985"/>
      <c r="Q35" s="985"/>
      <c r="R35" s="985"/>
      <c r="S35" s="985"/>
      <c r="T35" s="1585"/>
      <c r="U35" s="1585"/>
    </row>
    <row r="36" spans="1:21" x14ac:dyDescent="0.55000000000000004">
      <c r="A36" s="1561"/>
      <c r="B36" s="1577" t="s">
        <v>903</v>
      </c>
      <c r="C36" s="1588"/>
      <c r="D36" s="1589"/>
      <c r="E36" s="985"/>
      <c r="F36" s="985"/>
      <c r="G36" s="985"/>
      <c r="H36" s="985"/>
      <c r="I36" s="985"/>
      <c r="J36" s="985"/>
      <c r="K36" s="985"/>
      <c r="L36" s="985"/>
      <c r="M36" s="985"/>
      <c r="N36" s="985"/>
      <c r="O36" s="985"/>
      <c r="P36" s="985"/>
      <c r="Q36" s="985"/>
      <c r="R36" s="985"/>
      <c r="S36" s="985"/>
      <c r="T36" s="1585"/>
      <c r="U36" s="1585"/>
    </row>
    <row r="37" spans="1:21" x14ac:dyDescent="0.55000000000000004">
      <c r="A37" s="1561"/>
      <c r="B37" s="1577" t="s">
        <v>904</v>
      </c>
      <c r="C37" s="1588"/>
      <c r="D37" s="1589"/>
      <c r="E37" s="985"/>
      <c r="F37" s="985"/>
      <c r="G37" s="985"/>
      <c r="H37" s="985"/>
      <c r="I37" s="985"/>
      <c r="J37" s="985"/>
      <c r="K37" s="985"/>
      <c r="L37" s="985"/>
      <c r="M37" s="985"/>
      <c r="N37" s="985"/>
      <c r="O37" s="985"/>
      <c r="P37" s="985"/>
      <c r="Q37" s="985"/>
      <c r="R37" s="985"/>
      <c r="S37" s="985"/>
      <c r="T37" s="1585"/>
      <c r="U37" s="1585"/>
    </row>
    <row r="38" spans="1:21" x14ac:dyDescent="0.55000000000000004">
      <c r="A38" s="1561"/>
      <c r="B38" s="1577" t="s">
        <v>905</v>
      </c>
      <c r="C38" s="1579" t="s">
        <v>906</v>
      </c>
      <c r="D38" s="1590" t="s">
        <v>907</v>
      </c>
      <c r="E38" s="985"/>
      <c r="F38" s="985"/>
      <c r="G38" s="985"/>
      <c r="H38" s="985"/>
      <c r="I38" s="985"/>
      <c r="J38" s="985"/>
      <c r="K38" s="985"/>
      <c r="L38" s="985"/>
      <c r="M38" s="985"/>
      <c r="N38" s="985"/>
      <c r="O38" s="985"/>
      <c r="P38" s="985"/>
      <c r="Q38" s="985"/>
      <c r="R38" s="985"/>
      <c r="S38" s="985"/>
      <c r="T38" s="1585"/>
      <c r="U38" s="1585"/>
    </row>
    <row r="39" spans="1:21" ht="43.5" x14ac:dyDescent="0.55000000000000004">
      <c r="A39" s="1561"/>
      <c r="B39" s="1577" t="s">
        <v>908</v>
      </c>
      <c r="C39" s="1579" t="s">
        <v>909</v>
      </c>
      <c r="D39" s="1574"/>
      <c r="E39" s="985"/>
      <c r="F39" s="985"/>
      <c r="G39" s="985"/>
      <c r="H39" s="985"/>
      <c r="I39" s="985"/>
      <c r="J39" s="985"/>
      <c r="K39" s="985"/>
      <c r="L39" s="985"/>
      <c r="M39" s="985"/>
      <c r="N39" s="985"/>
      <c r="O39" s="985"/>
      <c r="P39" s="985"/>
      <c r="Q39" s="985"/>
      <c r="R39" s="985"/>
      <c r="S39" s="985"/>
      <c r="T39" s="1585"/>
      <c r="U39" s="1585"/>
    </row>
    <row r="40" spans="1:21" ht="43.5" x14ac:dyDescent="0.55000000000000004">
      <c r="A40" s="1561"/>
      <c r="B40" s="1577" t="s">
        <v>910</v>
      </c>
      <c r="C40" s="1579" t="s">
        <v>911</v>
      </c>
      <c r="D40" s="1574" t="s">
        <v>912</v>
      </c>
      <c r="E40" s="985"/>
      <c r="F40" s="985"/>
      <c r="G40" s="985"/>
      <c r="H40" s="985"/>
      <c r="I40" s="985"/>
      <c r="J40" s="985"/>
      <c r="K40" s="985"/>
      <c r="L40" s="985"/>
      <c r="M40" s="985"/>
      <c r="N40" s="985"/>
      <c r="O40" s="985"/>
      <c r="P40" s="985"/>
      <c r="Q40" s="985"/>
      <c r="R40" s="985"/>
      <c r="S40" s="985"/>
      <c r="T40" s="1585"/>
      <c r="U40" s="1585"/>
    </row>
    <row r="41" spans="1:21" x14ac:dyDescent="0.55000000000000004">
      <c r="A41" s="1561"/>
      <c r="B41" s="1577" t="s">
        <v>913</v>
      </c>
      <c r="C41" s="1579"/>
      <c r="D41" s="1574"/>
      <c r="E41" s="985"/>
      <c r="F41" s="985"/>
      <c r="G41" s="985"/>
      <c r="H41" s="985"/>
      <c r="I41" s="985"/>
      <c r="J41" s="985"/>
      <c r="K41" s="985"/>
      <c r="L41" s="985"/>
      <c r="M41" s="985"/>
      <c r="N41" s="985"/>
      <c r="O41" s="985"/>
      <c r="P41" s="985"/>
      <c r="Q41" s="985"/>
      <c r="R41" s="985"/>
      <c r="S41" s="985"/>
      <c r="T41" s="1585"/>
      <c r="U41" s="1585"/>
    </row>
    <row r="42" spans="1:21" x14ac:dyDescent="0.55000000000000004">
      <c r="A42" s="1561"/>
      <c r="B42" s="1577" t="s">
        <v>914</v>
      </c>
      <c r="C42" s="1579" t="s">
        <v>915</v>
      </c>
      <c r="D42" s="1574" t="s">
        <v>916</v>
      </c>
      <c r="E42" s="985"/>
      <c r="F42" s="985"/>
      <c r="G42" s="985"/>
      <c r="H42" s="985"/>
      <c r="I42" s="985"/>
      <c r="J42" s="985"/>
      <c r="K42" s="985"/>
      <c r="L42" s="985"/>
      <c r="M42" s="985"/>
      <c r="N42" s="985"/>
      <c r="O42" s="985"/>
      <c r="P42" s="985"/>
      <c r="Q42" s="985"/>
      <c r="R42" s="985"/>
      <c r="S42" s="985"/>
      <c r="T42" s="1585"/>
      <c r="U42" s="1585"/>
    </row>
    <row r="43" spans="1:21" x14ac:dyDescent="0.55000000000000004">
      <c r="A43" s="1561"/>
      <c r="B43" s="1577" t="s">
        <v>917</v>
      </c>
      <c r="C43" s="1588"/>
      <c r="D43" s="1589" t="s">
        <v>918</v>
      </c>
      <c r="E43" s="985"/>
      <c r="F43" s="985"/>
      <c r="G43" s="985"/>
      <c r="H43" s="985"/>
      <c r="I43" s="985"/>
      <c r="J43" s="985"/>
      <c r="K43" s="985"/>
      <c r="L43" s="985"/>
      <c r="M43" s="985"/>
      <c r="N43" s="985"/>
      <c r="O43" s="985"/>
      <c r="P43" s="985"/>
      <c r="Q43" s="985"/>
      <c r="R43" s="985"/>
      <c r="S43" s="985"/>
      <c r="T43" s="1585"/>
      <c r="U43" s="1585"/>
    </row>
    <row r="44" spans="1:21" x14ac:dyDescent="0.55000000000000004">
      <c r="A44" s="1561"/>
      <c r="B44" s="996" t="s">
        <v>919</v>
      </c>
      <c r="C44" s="1588"/>
      <c r="D44" s="1589"/>
      <c r="E44" s="985"/>
      <c r="F44" s="985"/>
      <c r="G44" s="985"/>
      <c r="H44" s="985"/>
      <c r="I44" s="985"/>
      <c r="J44" s="985"/>
      <c r="K44" s="985"/>
      <c r="L44" s="985"/>
      <c r="M44" s="985"/>
      <c r="N44" s="985"/>
      <c r="O44" s="985"/>
      <c r="P44" s="985"/>
      <c r="Q44" s="985"/>
      <c r="R44" s="985"/>
      <c r="S44" s="985"/>
      <c r="T44" s="1585"/>
      <c r="U44" s="1585"/>
    </row>
    <row r="45" spans="1:21" x14ac:dyDescent="0.55000000000000004">
      <c r="A45" s="1561"/>
      <c r="B45" s="996" t="s">
        <v>920</v>
      </c>
      <c r="C45" s="1579" t="s">
        <v>921</v>
      </c>
      <c r="D45" s="1574" t="s">
        <v>922</v>
      </c>
      <c r="E45" s="985"/>
      <c r="F45" s="985"/>
      <c r="G45" s="985"/>
      <c r="H45" s="985"/>
      <c r="I45" s="985"/>
      <c r="J45" s="985"/>
      <c r="K45" s="985"/>
      <c r="L45" s="985"/>
      <c r="M45" s="985"/>
      <c r="N45" s="985"/>
      <c r="O45" s="985"/>
      <c r="P45" s="985"/>
      <c r="Q45" s="985"/>
      <c r="R45" s="985"/>
      <c r="S45" s="985"/>
      <c r="T45" s="1585"/>
      <c r="U45" s="1585"/>
    </row>
    <row r="46" spans="1:21" x14ac:dyDescent="0.55000000000000004">
      <c r="A46" s="1561"/>
      <c r="B46" s="996" t="s">
        <v>923</v>
      </c>
      <c r="C46" s="1579" t="s">
        <v>924</v>
      </c>
      <c r="D46" s="1574"/>
      <c r="E46" s="985"/>
      <c r="F46" s="985"/>
      <c r="G46" s="985"/>
      <c r="H46" s="985"/>
      <c r="I46" s="985"/>
      <c r="J46" s="985"/>
      <c r="K46" s="985"/>
      <c r="L46" s="985"/>
      <c r="M46" s="985"/>
      <c r="N46" s="985"/>
      <c r="O46" s="985"/>
      <c r="P46" s="985"/>
      <c r="Q46" s="985"/>
      <c r="R46" s="985"/>
      <c r="S46" s="985"/>
      <c r="T46" s="1585"/>
      <c r="U46" s="1585"/>
    </row>
    <row r="47" spans="1:21" x14ac:dyDescent="0.55000000000000004">
      <c r="A47" s="1561"/>
      <c r="B47" s="996" t="s">
        <v>925</v>
      </c>
      <c r="C47" s="1579"/>
      <c r="D47" s="1574"/>
      <c r="E47" s="985"/>
      <c r="F47" s="985"/>
      <c r="G47" s="985"/>
      <c r="H47" s="985"/>
      <c r="I47" s="985"/>
      <c r="J47" s="985"/>
      <c r="K47" s="985"/>
      <c r="L47" s="985"/>
      <c r="M47" s="985"/>
      <c r="N47" s="985"/>
      <c r="O47" s="985"/>
      <c r="P47" s="985"/>
      <c r="Q47" s="985"/>
      <c r="R47" s="985"/>
      <c r="S47" s="985"/>
      <c r="T47" s="1585"/>
      <c r="U47" s="1585"/>
    </row>
    <row r="48" spans="1:21" x14ac:dyDescent="0.55000000000000004">
      <c r="A48" s="1561"/>
      <c r="B48" s="1578" t="s">
        <v>926</v>
      </c>
      <c r="C48" s="1579" t="s">
        <v>823</v>
      </c>
      <c r="D48" s="1565" t="s">
        <v>824</v>
      </c>
      <c r="E48" s="985"/>
      <c r="F48" s="985"/>
      <c r="G48" s="985"/>
      <c r="H48" s="985"/>
      <c r="I48" s="985"/>
      <c r="J48" s="985"/>
      <c r="K48" s="985"/>
      <c r="L48" s="985"/>
      <c r="M48" s="985"/>
      <c r="N48" s="985"/>
      <c r="O48" s="985"/>
      <c r="P48" s="985"/>
      <c r="Q48" s="985"/>
      <c r="R48" s="985"/>
      <c r="S48" s="985"/>
      <c r="T48" s="1585"/>
      <c r="U48" s="1585"/>
    </row>
    <row r="49" spans="1:21" x14ac:dyDescent="0.55000000000000004">
      <c r="A49" s="1561"/>
      <c r="B49" s="1578" t="s">
        <v>927</v>
      </c>
      <c r="C49" s="1579"/>
      <c r="D49" s="1574"/>
      <c r="E49" s="985"/>
      <c r="F49" s="985"/>
      <c r="G49" s="985"/>
      <c r="H49" s="985"/>
      <c r="I49" s="985"/>
      <c r="J49" s="985"/>
      <c r="K49" s="985"/>
      <c r="L49" s="985"/>
      <c r="M49" s="985"/>
      <c r="N49" s="985"/>
      <c r="O49" s="985"/>
      <c r="P49" s="985"/>
      <c r="Q49" s="985"/>
      <c r="R49" s="985"/>
      <c r="S49" s="985"/>
      <c r="T49" s="1585"/>
      <c r="U49" s="1585"/>
    </row>
    <row r="50" spans="1:21" x14ac:dyDescent="0.55000000000000004">
      <c r="A50" s="1561"/>
      <c r="B50" s="1578" t="s">
        <v>928</v>
      </c>
      <c r="C50" s="1579"/>
      <c r="D50" s="1574"/>
      <c r="E50" s="985"/>
      <c r="F50" s="985"/>
      <c r="G50" s="985"/>
      <c r="H50" s="985"/>
      <c r="I50" s="985"/>
      <c r="J50" s="985"/>
      <c r="K50" s="985"/>
      <c r="L50" s="985"/>
      <c r="M50" s="985"/>
      <c r="N50" s="985"/>
      <c r="O50" s="985"/>
      <c r="P50" s="985"/>
      <c r="Q50" s="985"/>
      <c r="R50" s="985"/>
      <c r="S50" s="985"/>
      <c r="T50" s="1585"/>
      <c r="U50" s="1585"/>
    </row>
    <row r="51" spans="1:21" x14ac:dyDescent="0.55000000000000004">
      <c r="A51" s="1561"/>
      <c r="B51" s="1578" t="s">
        <v>929</v>
      </c>
      <c r="C51" s="1579"/>
      <c r="D51" s="1574"/>
      <c r="E51" s="985"/>
      <c r="F51" s="985"/>
      <c r="G51" s="985"/>
      <c r="H51" s="985"/>
      <c r="I51" s="985"/>
      <c r="J51" s="985"/>
      <c r="K51" s="985"/>
      <c r="L51" s="985"/>
      <c r="M51" s="985"/>
      <c r="N51" s="985"/>
      <c r="O51" s="985"/>
      <c r="P51" s="985"/>
      <c r="Q51" s="985"/>
      <c r="R51" s="985"/>
      <c r="S51" s="985"/>
      <c r="T51" s="1585"/>
      <c r="U51" s="1585"/>
    </row>
    <row r="52" spans="1:21" x14ac:dyDescent="0.55000000000000004">
      <c r="A52" s="1561"/>
      <c r="B52" s="1591" t="s">
        <v>930</v>
      </c>
      <c r="C52" s="1592" t="s">
        <v>931</v>
      </c>
      <c r="D52" s="1593" t="s">
        <v>932</v>
      </c>
      <c r="E52" s="985"/>
      <c r="F52" s="985"/>
      <c r="G52" s="985"/>
      <c r="H52" s="985"/>
      <c r="I52" s="985"/>
      <c r="J52" s="985"/>
      <c r="K52" s="985"/>
      <c r="L52" s="985"/>
      <c r="M52" s="985"/>
      <c r="N52" s="985"/>
      <c r="O52" s="985"/>
      <c r="P52" s="985"/>
      <c r="Q52" s="985"/>
      <c r="R52" s="985"/>
      <c r="S52" s="985"/>
      <c r="T52" s="1585"/>
      <c r="U52" s="1585"/>
    </row>
    <row r="53" spans="1:21" x14ac:dyDescent="0.55000000000000004">
      <c r="A53" s="1561"/>
      <c r="B53" s="1591" t="s">
        <v>933</v>
      </c>
      <c r="C53" s="1592" t="s">
        <v>934</v>
      </c>
      <c r="D53" s="1593"/>
      <c r="E53" s="1575"/>
      <c r="F53" s="985"/>
      <c r="G53" s="985"/>
      <c r="H53" s="985"/>
      <c r="I53" s="985"/>
      <c r="J53" s="985"/>
      <c r="K53" s="985"/>
      <c r="L53" s="985"/>
      <c r="M53" s="985"/>
      <c r="N53" s="985"/>
      <c r="O53" s="985"/>
      <c r="P53" s="985"/>
      <c r="Q53" s="985"/>
      <c r="R53" s="985"/>
      <c r="S53" s="985"/>
      <c r="T53" s="1585"/>
      <c r="U53" s="1585"/>
    </row>
    <row r="54" spans="1:21" x14ac:dyDescent="0.55000000000000004">
      <c r="A54" s="1561"/>
      <c r="B54" s="1594" t="s">
        <v>935</v>
      </c>
      <c r="C54" s="1592" t="s">
        <v>936</v>
      </c>
      <c r="D54" s="1595">
        <v>23437</v>
      </c>
      <c r="E54" s="985"/>
      <c r="F54" s="985"/>
      <c r="G54" s="985"/>
      <c r="H54" s="985"/>
      <c r="I54" s="985"/>
      <c r="J54" s="985"/>
      <c r="K54" s="985"/>
      <c r="L54" s="985"/>
      <c r="M54" s="985"/>
      <c r="N54" s="985"/>
      <c r="O54" s="985"/>
      <c r="P54" s="985"/>
      <c r="Q54" s="985"/>
      <c r="R54" s="985"/>
      <c r="S54" s="985"/>
      <c r="T54" s="1585"/>
      <c r="U54" s="1585"/>
    </row>
    <row r="55" spans="1:21" x14ac:dyDescent="0.55000000000000004">
      <c r="A55" s="1561"/>
      <c r="B55" s="1596"/>
      <c r="C55" s="1592" t="s">
        <v>937</v>
      </c>
      <c r="D55" s="1593"/>
      <c r="E55" s="1575"/>
      <c r="F55" s="985"/>
      <c r="G55" s="985"/>
      <c r="H55" s="985"/>
      <c r="I55" s="985"/>
      <c r="J55" s="985"/>
      <c r="K55" s="985"/>
      <c r="L55" s="985"/>
      <c r="M55" s="985"/>
      <c r="N55" s="985"/>
      <c r="O55" s="985"/>
      <c r="P55" s="985"/>
      <c r="Q55" s="985"/>
      <c r="R55" s="985"/>
      <c r="S55" s="985"/>
      <c r="T55" s="1585"/>
      <c r="U55" s="1585"/>
    </row>
    <row r="56" spans="1:21" x14ac:dyDescent="0.55000000000000004">
      <c r="A56" s="1561"/>
      <c r="B56" s="1596"/>
      <c r="C56" s="1592"/>
      <c r="D56" s="1593"/>
      <c r="E56" s="1575"/>
      <c r="F56" s="985"/>
      <c r="G56" s="985"/>
      <c r="H56" s="985"/>
      <c r="I56" s="985"/>
      <c r="J56" s="985"/>
      <c r="K56" s="985"/>
      <c r="L56" s="985"/>
      <c r="M56" s="985"/>
      <c r="N56" s="985"/>
      <c r="O56" s="985"/>
      <c r="P56" s="985"/>
      <c r="Q56" s="985"/>
      <c r="R56" s="985"/>
      <c r="S56" s="985"/>
      <c r="T56" s="1585"/>
      <c r="U56" s="1585"/>
    </row>
    <row r="57" spans="1:21" x14ac:dyDescent="0.55000000000000004">
      <c r="A57" s="1561"/>
      <c r="B57" s="1594" t="s">
        <v>938</v>
      </c>
      <c r="C57" s="1592" t="s">
        <v>939</v>
      </c>
      <c r="D57" s="1595">
        <v>23498</v>
      </c>
      <c r="E57" s="985"/>
      <c r="F57" s="985"/>
      <c r="G57" s="985"/>
      <c r="H57" s="985"/>
      <c r="I57" s="985"/>
      <c r="J57" s="985"/>
      <c r="K57" s="985"/>
      <c r="L57" s="985"/>
      <c r="M57" s="985"/>
      <c r="N57" s="985"/>
      <c r="O57" s="985"/>
      <c r="P57" s="985"/>
      <c r="Q57" s="985"/>
      <c r="R57" s="985"/>
      <c r="S57" s="985"/>
      <c r="T57" s="1585"/>
      <c r="U57" s="1585"/>
    </row>
    <row r="58" spans="1:21" x14ac:dyDescent="0.55000000000000004">
      <c r="A58" s="1561"/>
      <c r="B58" s="1596"/>
      <c r="C58" s="1592" t="s">
        <v>940</v>
      </c>
      <c r="D58" s="1593"/>
      <c r="E58" s="1575"/>
      <c r="F58" s="985"/>
      <c r="G58" s="985"/>
      <c r="H58" s="985"/>
      <c r="I58" s="985"/>
      <c r="J58" s="985"/>
      <c r="K58" s="985"/>
      <c r="L58" s="985"/>
      <c r="M58" s="985"/>
      <c r="N58" s="985"/>
      <c r="O58" s="985"/>
      <c r="P58" s="985"/>
      <c r="Q58" s="985"/>
      <c r="R58" s="985"/>
      <c r="S58" s="985"/>
      <c r="T58" s="1585"/>
      <c r="U58" s="1585"/>
    </row>
    <row r="59" spans="1:21" x14ac:dyDescent="0.55000000000000004">
      <c r="A59" s="1561"/>
      <c r="B59" s="1596"/>
      <c r="C59" s="1592" t="s">
        <v>941</v>
      </c>
      <c r="D59" s="1593"/>
      <c r="E59" s="1575"/>
      <c r="F59" s="985"/>
      <c r="G59" s="985"/>
      <c r="H59" s="985"/>
      <c r="I59" s="985"/>
      <c r="J59" s="985"/>
      <c r="K59" s="985"/>
      <c r="L59" s="985"/>
      <c r="M59" s="985"/>
      <c r="N59" s="985"/>
      <c r="O59" s="985"/>
      <c r="P59" s="985"/>
      <c r="Q59" s="985"/>
      <c r="R59" s="985"/>
      <c r="S59" s="985"/>
      <c r="T59" s="1585"/>
      <c r="U59" s="1585"/>
    </row>
    <row r="60" spans="1:21" x14ac:dyDescent="0.55000000000000004">
      <c r="A60" s="1561"/>
      <c r="B60" s="982"/>
      <c r="C60" s="1592" t="s">
        <v>942</v>
      </c>
      <c r="D60" s="1589"/>
      <c r="E60" s="1575"/>
      <c r="F60" s="985"/>
      <c r="G60" s="985"/>
      <c r="H60" s="985"/>
      <c r="I60" s="985"/>
      <c r="J60" s="985"/>
      <c r="K60" s="985"/>
      <c r="L60" s="985"/>
      <c r="M60" s="985"/>
      <c r="N60" s="985"/>
      <c r="O60" s="985"/>
      <c r="P60" s="985"/>
      <c r="Q60" s="985"/>
      <c r="R60" s="985"/>
      <c r="S60" s="985"/>
      <c r="T60" s="1585"/>
      <c r="U60" s="1585"/>
    </row>
    <row r="61" spans="1:21" x14ac:dyDescent="0.55000000000000004">
      <c r="A61" s="1561"/>
      <c r="B61" s="625" t="s">
        <v>943</v>
      </c>
      <c r="C61" s="625" t="s">
        <v>944</v>
      </c>
      <c r="D61" s="1589" t="s">
        <v>945</v>
      </c>
      <c r="E61" s="1575">
        <f>F61+G61+H61</f>
        <v>38500</v>
      </c>
      <c r="F61" s="1575">
        <v>38500</v>
      </c>
      <c r="G61" s="985"/>
      <c r="H61" s="985"/>
      <c r="I61" s="985"/>
      <c r="J61" s="985"/>
      <c r="K61" s="985"/>
      <c r="L61" s="985"/>
      <c r="M61" s="985">
        <v>38500</v>
      </c>
      <c r="N61" s="985"/>
      <c r="O61" s="985"/>
      <c r="P61" s="985"/>
      <c r="Q61" s="985"/>
      <c r="R61" s="985"/>
      <c r="S61" s="985"/>
      <c r="T61" s="1585"/>
      <c r="U61" s="1585"/>
    </row>
    <row r="62" spans="1:21" x14ac:dyDescent="0.55000000000000004">
      <c r="A62" s="1561"/>
      <c r="B62" s="625" t="s">
        <v>946</v>
      </c>
      <c r="C62" s="625" t="s">
        <v>947</v>
      </c>
      <c r="D62" s="1589"/>
      <c r="E62" s="1575"/>
      <c r="F62" s="985"/>
      <c r="G62" s="985"/>
      <c r="H62" s="985"/>
      <c r="I62" s="985"/>
      <c r="J62" s="985"/>
      <c r="K62" s="985"/>
      <c r="L62" s="985"/>
      <c r="M62" s="985"/>
      <c r="N62" s="985"/>
      <c r="O62" s="985"/>
      <c r="P62" s="985"/>
      <c r="Q62" s="985"/>
      <c r="R62" s="985"/>
      <c r="S62" s="985"/>
      <c r="T62" s="1585"/>
      <c r="U62" s="1585"/>
    </row>
    <row r="63" spans="1:21" ht="43.5" x14ac:dyDescent="0.55000000000000004">
      <c r="A63" s="1561"/>
      <c r="B63" s="1597" t="s">
        <v>948</v>
      </c>
      <c r="C63" s="1577" t="s">
        <v>949</v>
      </c>
      <c r="D63" s="1589"/>
      <c r="E63" s="1575"/>
      <c r="F63" s="985"/>
      <c r="G63" s="985"/>
      <c r="H63" s="985"/>
      <c r="I63" s="985"/>
      <c r="J63" s="985"/>
      <c r="K63" s="985"/>
      <c r="L63" s="985"/>
      <c r="M63" s="985"/>
      <c r="N63" s="985"/>
      <c r="O63" s="985"/>
      <c r="P63" s="985"/>
      <c r="Q63" s="985"/>
      <c r="R63" s="985"/>
      <c r="S63" s="985"/>
      <c r="T63" s="1585"/>
      <c r="U63" s="1585"/>
    </row>
    <row r="64" spans="1:21" x14ac:dyDescent="0.55000000000000004">
      <c r="A64" s="1561"/>
      <c r="B64" s="1597" t="s">
        <v>950</v>
      </c>
      <c r="C64" s="1577" t="s">
        <v>951</v>
      </c>
      <c r="D64" s="1589"/>
      <c r="E64" s="1575"/>
      <c r="F64" s="985"/>
      <c r="G64" s="985"/>
      <c r="H64" s="985"/>
      <c r="I64" s="985"/>
      <c r="J64" s="985"/>
      <c r="K64" s="985"/>
      <c r="L64" s="985"/>
      <c r="M64" s="985"/>
      <c r="N64" s="985"/>
      <c r="O64" s="985"/>
      <c r="P64" s="985"/>
      <c r="Q64" s="985"/>
      <c r="R64" s="985"/>
      <c r="S64" s="985"/>
      <c r="T64" s="1585"/>
      <c r="U64" s="1585"/>
    </row>
    <row r="65" spans="1:21" x14ac:dyDescent="0.55000000000000004">
      <c r="A65" s="1561"/>
      <c r="B65" s="1597" t="s">
        <v>952</v>
      </c>
      <c r="C65" s="1577" t="s">
        <v>953</v>
      </c>
      <c r="D65" s="1589"/>
      <c r="E65" s="1575"/>
      <c r="F65" s="985"/>
      <c r="G65" s="985"/>
      <c r="H65" s="985"/>
      <c r="I65" s="985"/>
      <c r="J65" s="985"/>
      <c r="K65" s="985"/>
      <c r="L65" s="985"/>
      <c r="M65" s="985"/>
      <c r="N65" s="985"/>
      <c r="O65" s="985"/>
      <c r="P65" s="985"/>
      <c r="Q65" s="985"/>
      <c r="R65" s="985"/>
      <c r="S65" s="985"/>
      <c r="T65" s="1585"/>
      <c r="U65" s="1585"/>
    </row>
    <row r="66" spans="1:21" x14ac:dyDescent="0.55000000000000004">
      <c r="A66" s="1561"/>
      <c r="B66" s="1598" t="s">
        <v>954</v>
      </c>
      <c r="C66" s="1599"/>
      <c r="D66" s="1600"/>
      <c r="E66" s="1601"/>
      <c r="F66" s="985"/>
      <c r="G66" s="985"/>
      <c r="H66" s="985"/>
      <c r="I66" s="985"/>
      <c r="J66" s="985"/>
      <c r="K66" s="985"/>
      <c r="L66" s="985"/>
      <c r="M66" s="985"/>
      <c r="N66" s="985"/>
      <c r="O66" s="985"/>
      <c r="P66" s="985"/>
      <c r="Q66" s="985"/>
      <c r="R66" s="985"/>
      <c r="S66" s="985"/>
      <c r="T66" s="1585"/>
      <c r="U66" s="1585"/>
    </row>
    <row r="67" spans="1:21" x14ac:dyDescent="0.55000000000000004">
      <c r="A67" s="1561"/>
      <c r="B67" s="1602" t="s">
        <v>2332</v>
      </c>
      <c r="C67" s="625" t="s">
        <v>955</v>
      </c>
      <c r="D67" s="1593"/>
      <c r="E67" s="1575"/>
      <c r="F67" s="985"/>
      <c r="G67" s="985"/>
      <c r="H67" s="985"/>
      <c r="I67" s="985"/>
      <c r="J67" s="985"/>
      <c r="K67" s="985"/>
      <c r="L67" s="985"/>
      <c r="M67" s="985"/>
      <c r="N67" s="985"/>
      <c r="O67" s="985"/>
      <c r="P67" s="985"/>
      <c r="Q67" s="985"/>
      <c r="R67" s="985"/>
      <c r="S67" s="985"/>
      <c r="T67" s="1585"/>
      <c r="U67" s="1585"/>
    </row>
    <row r="68" spans="1:21" x14ac:dyDescent="0.55000000000000004">
      <c r="A68" s="1561"/>
      <c r="B68" s="1629" t="s">
        <v>2333</v>
      </c>
      <c r="C68" s="625" t="s">
        <v>956</v>
      </c>
      <c r="D68" s="1574"/>
      <c r="E68" s="157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1585"/>
      <c r="U68" s="1585"/>
    </row>
    <row r="69" spans="1:21" x14ac:dyDescent="0.55000000000000004">
      <c r="A69" s="1561"/>
      <c r="B69" s="1603" t="s">
        <v>957</v>
      </c>
      <c r="C69" s="625"/>
      <c r="D69" s="1574"/>
      <c r="E69" s="1575"/>
      <c r="F69" s="985"/>
      <c r="G69" s="985"/>
      <c r="H69" s="985"/>
      <c r="I69" s="985"/>
      <c r="J69" s="985"/>
      <c r="K69" s="985"/>
      <c r="L69" s="985"/>
      <c r="M69" s="985"/>
      <c r="N69" s="985"/>
      <c r="O69" s="985"/>
      <c r="P69" s="985"/>
      <c r="Q69" s="985"/>
      <c r="R69" s="985"/>
      <c r="S69" s="985"/>
      <c r="T69" s="1585"/>
      <c r="U69" s="1585"/>
    </row>
    <row r="70" spans="1:21" x14ac:dyDescent="0.55000000000000004">
      <c r="A70" s="1604"/>
      <c r="B70" s="1605"/>
      <c r="C70" s="707"/>
      <c r="D70" s="707"/>
      <c r="E70" s="1606">
        <f>SUM(E59:E69)</f>
        <v>38500</v>
      </c>
      <c r="F70" s="1606">
        <f t="shared" ref="F70:T70" si="1">SUM(F59:F69)</f>
        <v>38500</v>
      </c>
      <c r="G70" s="1606">
        <f t="shared" si="1"/>
        <v>0</v>
      </c>
      <c r="H70" s="1606">
        <f t="shared" si="1"/>
        <v>0</v>
      </c>
      <c r="I70" s="1606">
        <f t="shared" si="1"/>
        <v>0</v>
      </c>
      <c r="J70" s="1606">
        <f t="shared" si="1"/>
        <v>0</v>
      </c>
      <c r="K70" s="1606">
        <f t="shared" si="1"/>
        <v>0</v>
      </c>
      <c r="L70" s="1606">
        <f t="shared" si="1"/>
        <v>0</v>
      </c>
      <c r="M70" s="1606">
        <f t="shared" si="1"/>
        <v>38500</v>
      </c>
      <c r="N70" s="1606">
        <f t="shared" si="1"/>
        <v>0</v>
      </c>
      <c r="O70" s="1606">
        <f t="shared" si="1"/>
        <v>0</v>
      </c>
      <c r="P70" s="1606">
        <f t="shared" si="1"/>
        <v>0</v>
      </c>
      <c r="Q70" s="1606">
        <f t="shared" si="1"/>
        <v>0</v>
      </c>
      <c r="R70" s="1606">
        <f t="shared" si="1"/>
        <v>0</v>
      </c>
      <c r="S70" s="1606">
        <f t="shared" si="1"/>
        <v>0</v>
      </c>
      <c r="T70" s="1606">
        <f t="shared" si="1"/>
        <v>0</v>
      </c>
      <c r="U70" s="1606"/>
    </row>
    <row r="71" spans="1:21" s="1610" customFormat="1" ht="48" x14ac:dyDescent="0.55000000000000004">
      <c r="A71" s="1607">
        <v>29</v>
      </c>
      <c r="B71" s="1608" t="s">
        <v>958</v>
      </c>
      <c r="C71" s="1609"/>
      <c r="D71" s="1609"/>
      <c r="E71" s="1575"/>
      <c r="F71" s="1575"/>
      <c r="G71" s="1575"/>
      <c r="H71" s="1575"/>
      <c r="I71" s="1575"/>
      <c r="J71" s="1575"/>
      <c r="K71" s="1575"/>
      <c r="L71" s="1575"/>
      <c r="M71" s="1575"/>
      <c r="N71" s="1575"/>
      <c r="O71" s="1575"/>
      <c r="P71" s="1575"/>
      <c r="Q71" s="1575"/>
      <c r="R71" s="1575"/>
      <c r="S71" s="1575"/>
      <c r="T71" s="1575"/>
      <c r="U71" s="1575"/>
    </row>
    <row r="72" spans="1:21" s="1610" customFormat="1" x14ac:dyDescent="0.55000000000000004">
      <c r="A72" s="1607"/>
      <c r="B72" s="743" t="s">
        <v>959</v>
      </c>
      <c r="C72" s="1586" t="s">
        <v>828</v>
      </c>
      <c r="D72" s="1611" t="s">
        <v>960</v>
      </c>
      <c r="E72" s="985"/>
      <c r="F72" s="985"/>
      <c r="G72" s="1612"/>
      <c r="H72" s="1612"/>
      <c r="I72" s="1612"/>
      <c r="J72" s="1613"/>
      <c r="K72" s="1613"/>
      <c r="L72" s="985"/>
      <c r="M72" s="1613"/>
      <c r="N72" s="1614"/>
      <c r="O72" s="1613"/>
      <c r="P72" s="1613"/>
      <c r="Q72" s="1613"/>
      <c r="R72" s="1613"/>
      <c r="S72" s="1613"/>
      <c r="T72" s="1613"/>
      <c r="U72" s="1575"/>
    </row>
    <row r="73" spans="1:21" s="1610" customFormat="1" x14ac:dyDescent="0.55000000000000004">
      <c r="A73" s="1607"/>
      <c r="B73" s="740" t="s">
        <v>961</v>
      </c>
      <c r="C73" s="1586" t="s">
        <v>962</v>
      </c>
      <c r="D73" s="1565"/>
      <c r="E73" s="1612"/>
      <c r="F73" s="1612"/>
      <c r="G73" s="1612"/>
      <c r="H73" s="1612"/>
      <c r="I73" s="1612"/>
      <c r="J73" s="1613"/>
      <c r="K73" s="1613"/>
      <c r="L73" s="1613"/>
      <c r="M73" s="1613"/>
      <c r="N73" s="1613"/>
      <c r="O73" s="1613"/>
      <c r="P73" s="1613"/>
      <c r="Q73" s="1613"/>
      <c r="R73" s="1613"/>
      <c r="S73" s="1613"/>
      <c r="T73" s="1613"/>
      <c r="U73" s="1575"/>
    </row>
    <row r="74" spans="1:21" s="1610" customFormat="1" x14ac:dyDescent="0.55000000000000004">
      <c r="A74" s="1607"/>
      <c r="B74" s="740"/>
      <c r="C74" s="1586" t="s">
        <v>843</v>
      </c>
      <c r="D74" s="1565"/>
      <c r="E74" s="1612"/>
      <c r="F74" s="1612"/>
      <c r="G74" s="1612"/>
      <c r="H74" s="1612"/>
      <c r="I74" s="1612"/>
      <c r="J74" s="1613"/>
      <c r="K74" s="1613"/>
      <c r="L74" s="1613"/>
      <c r="M74" s="1613"/>
      <c r="N74" s="1613"/>
      <c r="O74" s="1613"/>
      <c r="P74" s="1613"/>
      <c r="Q74" s="1613"/>
      <c r="R74" s="1613"/>
      <c r="S74" s="1613"/>
      <c r="T74" s="1613"/>
      <c r="U74" s="1575"/>
    </row>
    <row r="75" spans="1:21" s="1610" customFormat="1" x14ac:dyDescent="0.55000000000000004">
      <c r="A75" s="1607"/>
      <c r="B75" s="740"/>
      <c r="C75" s="1586" t="s">
        <v>963</v>
      </c>
      <c r="D75" s="1565"/>
      <c r="E75" s="1612"/>
      <c r="F75" s="1612"/>
      <c r="G75" s="1612"/>
      <c r="H75" s="1612"/>
      <c r="I75" s="1612"/>
      <c r="J75" s="1613"/>
      <c r="K75" s="1613"/>
      <c r="L75" s="1613"/>
      <c r="M75" s="1613"/>
      <c r="N75" s="1613"/>
      <c r="O75" s="1613"/>
      <c r="P75" s="1613"/>
      <c r="Q75" s="1613"/>
      <c r="R75" s="1613"/>
      <c r="S75" s="1613"/>
      <c r="T75" s="1613"/>
      <c r="U75" s="1575"/>
    </row>
    <row r="76" spans="1:21" s="1610" customFormat="1" x14ac:dyDescent="0.55000000000000004">
      <c r="A76" s="1607"/>
      <c r="B76" s="740"/>
      <c r="C76" s="1586" t="s">
        <v>964</v>
      </c>
      <c r="D76" s="1565"/>
      <c r="E76" s="1612"/>
      <c r="F76" s="1612"/>
      <c r="G76" s="1612"/>
      <c r="H76" s="1612"/>
      <c r="I76" s="1612"/>
      <c r="J76" s="1613"/>
      <c r="K76" s="1613"/>
      <c r="L76" s="1613"/>
      <c r="M76" s="1613"/>
      <c r="N76" s="1613"/>
      <c r="O76" s="1613"/>
      <c r="P76" s="1613"/>
      <c r="Q76" s="1613"/>
      <c r="R76" s="1613"/>
      <c r="S76" s="1613"/>
      <c r="T76" s="1613"/>
      <c r="U76" s="1575"/>
    </row>
    <row r="77" spans="1:21" s="1610" customFormat="1" x14ac:dyDescent="0.55000000000000004">
      <c r="A77" s="1607"/>
      <c r="B77" s="1609"/>
      <c r="C77" s="1615" t="s">
        <v>965</v>
      </c>
      <c r="D77" s="1565"/>
      <c r="E77" s="1612"/>
      <c r="F77" s="1612"/>
      <c r="G77" s="1612"/>
      <c r="H77" s="1612"/>
      <c r="I77" s="1612"/>
      <c r="J77" s="1613"/>
      <c r="K77" s="1613"/>
      <c r="L77" s="1613"/>
      <c r="M77" s="1613"/>
      <c r="N77" s="1613"/>
      <c r="O77" s="1613"/>
      <c r="P77" s="1613"/>
      <c r="Q77" s="1613"/>
      <c r="R77" s="1613"/>
      <c r="S77" s="1613"/>
      <c r="T77" s="1613"/>
      <c r="U77" s="1575"/>
    </row>
    <row r="78" spans="1:21" s="1610" customFormat="1" x14ac:dyDescent="0.55000000000000004">
      <c r="A78" s="1607"/>
      <c r="B78" s="1588"/>
      <c r="C78" s="1615"/>
      <c r="D78" s="1565"/>
      <c r="E78" s="1612"/>
      <c r="F78" s="1612"/>
      <c r="G78" s="1612"/>
      <c r="H78" s="1612"/>
      <c r="I78" s="1612"/>
      <c r="J78" s="1613"/>
      <c r="K78" s="1613"/>
      <c r="L78" s="1613"/>
      <c r="M78" s="1613"/>
      <c r="N78" s="1613"/>
      <c r="O78" s="1613"/>
      <c r="P78" s="1613"/>
      <c r="Q78" s="1613"/>
      <c r="R78" s="1613"/>
      <c r="S78" s="1613"/>
      <c r="T78" s="1613"/>
      <c r="U78" s="1575"/>
    </row>
    <row r="79" spans="1:21" s="1610" customFormat="1" x14ac:dyDescent="0.55000000000000004">
      <c r="A79" s="1607"/>
      <c r="B79" s="740" t="s">
        <v>966</v>
      </c>
      <c r="C79" s="1586" t="s">
        <v>828</v>
      </c>
      <c r="D79" s="1565" t="s">
        <v>967</v>
      </c>
      <c r="E79" s="985"/>
      <c r="F79" s="985"/>
      <c r="G79" s="1612"/>
      <c r="H79" s="1612"/>
      <c r="I79" s="1612"/>
      <c r="J79" s="1613"/>
      <c r="K79" s="1614"/>
      <c r="L79" s="1613"/>
      <c r="M79" s="1613"/>
      <c r="N79" s="1613"/>
      <c r="O79" s="1613"/>
      <c r="P79" s="1613"/>
      <c r="Q79" s="1613"/>
      <c r="R79" s="1613"/>
      <c r="S79" s="1613"/>
      <c r="T79" s="1613"/>
      <c r="U79" s="1575"/>
    </row>
    <row r="80" spans="1:21" s="1610" customFormat="1" x14ac:dyDescent="0.55000000000000004">
      <c r="A80" s="1607"/>
      <c r="B80" s="1564" t="s">
        <v>968</v>
      </c>
      <c r="C80" s="1586" t="s">
        <v>962</v>
      </c>
      <c r="D80" s="1565"/>
      <c r="E80" s="1612"/>
      <c r="F80" s="1612"/>
      <c r="G80" s="1612"/>
      <c r="H80" s="1612"/>
      <c r="I80" s="1612"/>
      <c r="J80" s="1613"/>
      <c r="K80" s="1613"/>
      <c r="L80" s="1613"/>
      <c r="M80" s="1613"/>
      <c r="N80" s="1613"/>
      <c r="O80" s="1613"/>
      <c r="P80" s="1613"/>
      <c r="Q80" s="1613"/>
      <c r="R80" s="1613"/>
      <c r="S80" s="1613"/>
      <c r="T80" s="1613"/>
      <c r="U80" s="1575"/>
    </row>
    <row r="81" spans="1:21" s="1610" customFormat="1" x14ac:dyDescent="0.55000000000000004">
      <c r="A81" s="1607"/>
      <c r="B81" s="1616"/>
      <c r="C81" s="1586" t="s">
        <v>843</v>
      </c>
      <c r="D81" s="1565"/>
      <c r="E81" s="1612"/>
      <c r="F81" s="1612"/>
      <c r="G81" s="1612"/>
      <c r="H81" s="1612"/>
      <c r="I81" s="1612"/>
      <c r="J81" s="1613"/>
      <c r="K81" s="1613"/>
      <c r="L81" s="1613"/>
      <c r="M81" s="1613"/>
      <c r="N81" s="1613"/>
      <c r="O81" s="1613"/>
      <c r="P81" s="1613"/>
      <c r="Q81" s="1613"/>
      <c r="R81" s="1613"/>
      <c r="S81" s="1613"/>
      <c r="T81" s="1613"/>
      <c r="U81" s="1575"/>
    </row>
    <row r="82" spans="1:21" s="1610" customFormat="1" x14ac:dyDescent="0.55000000000000004">
      <c r="A82" s="1607"/>
      <c r="B82" s="1616"/>
      <c r="C82" s="1586" t="s">
        <v>963</v>
      </c>
      <c r="D82" s="1565"/>
      <c r="E82" s="1612"/>
      <c r="F82" s="1612"/>
      <c r="G82" s="1612"/>
      <c r="H82" s="1617"/>
      <c r="I82" s="1612"/>
      <c r="J82" s="1613"/>
      <c r="K82" s="1613"/>
      <c r="L82" s="1613"/>
      <c r="M82" s="1613"/>
      <c r="N82" s="1613"/>
      <c r="O82" s="1613"/>
      <c r="P82" s="1613"/>
      <c r="Q82" s="1613"/>
      <c r="R82" s="1613"/>
      <c r="S82" s="1613"/>
      <c r="T82" s="1613"/>
      <c r="U82" s="1575"/>
    </row>
    <row r="83" spans="1:21" s="1610" customFormat="1" x14ac:dyDescent="0.55000000000000004">
      <c r="A83" s="1607"/>
      <c r="B83" s="1616"/>
      <c r="C83" s="1586" t="s">
        <v>964</v>
      </c>
      <c r="D83" s="1565"/>
      <c r="E83" s="1612"/>
      <c r="F83" s="1612"/>
      <c r="G83" s="1612"/>
      <c r="H83" s="1612"/>
      <c r="I83" s="1612"/>
      <c r="J83" s="1613"/>
      <c r="K83" s="1613"/>
      <c r="L83" s="1613"/>
      <c r="M83" s="1613"/>
      <c r="N83" s="1613"/>
      <c r="O83" s="1613"/>
      <c r="P83" s="1613"/>
      <c r="Q83" s="1613"/>
      <c r="R83" s="1613"/>
      <c r="S83" s="1613"/>
      <c r="T83" s="1613"/>
      <c r="U83" s="1575"/>
    </row>
    <row r="84" spans="1:21" s="1610" customFormat="1" x14ac:dyDescent="0.55000000000000004">
      <c r="A84" s="1607"/>
      <c r="B84" s="1616"/>
      <c r="C84" s="1615" t="s">
        <v>965</v>
      </c>
      <c r="D84" s="1565"/>
      <c r="E84" s="1612"/>
      <c r="F84" s="1612"/>
      <c r="G84" s="1612"/>
      <c r="H84" s="1612"/>
      <c r="I84" s="1612"/>
      <c r="J84" s="1613"/>
      <c r="K84" s="1613"/>
      <c r="L84" s="1613"/>
      <c r="M84" s="1613"/>
      <c r="N84" s="1613"/>
      <c r="O84" s="1613"/>
      <c r="P84" s="1613"/>
      <c r="Q84" s="1613"/>
      <c r="R84" s="1613"/>
      <c r="S84" s="1613"/>
      <c r="T84" s="1613"/>
      <c r="U84" s="1575"/>
    </row>
    <row r="85" spans="1:21" s="1610" customFormat="1" x14ac:dyDescent="0.55000000000000004">
      <c r="A85" s="1607"/>
      <c r="B85" s="740" t="s">
        <v>969</v>
      </c>
      <c r="C85" s="1586"/>
      <c r="D85" s="1589"/>
      <c r="E85" s="1612"/>
      <c r="F85" s="1612"/>
      <c r="G85" s="1612"/>
      <c r="H85" s="1612"/>
      <c r="I85" s="1612"/>
      <c r="J85" s="1613"/>
      <c r="K85" s="1613"/>
      <c r="L85" s="1613"/>
      <c r="M85" s="1613"/>
      <c r="N85" s="1613"/>
      <c r="O85" s="1613"/>
      <c r="P85" s="1613"/>
      <c r="Q85" s="1613"/>
      <c r="R85" s="1613"/>
      <c r="S85" s="1613"/>
      <c r="T85" s="1613"/>
      <c r="U85" s="1575"/>
    </row>
    <row r="86" spans="1:21" s="1610" customFormat="1" x14ac:dyDescent="0.55000000000000004">
      <c r="A86" s="1607"/>
      <c r="B86" s="740" t="s">
        <v>970</v>
      </c>
      <c r="C86" s="1586"/>
      <c r="D86" s="1589"/>
      <c r="E86" s="1612"/>
      <c r="F86" s="1612"/>
      <c r="G86" s="1612"/>
      <c r="H86" s="1612"/>
      <c r="I86" s="1612"/>
      <c r="J86" s="1613"/>
      <c r="K86" s="1613"/>
      <c r="L86" s="1613"/>
      <c r="M86" s="1613"/>
      <c r="N86" s="1613"/>
      <c r="O86" s="1613"/>
      <c r="P86" s="1613"/>
      <c r="Q86" s="1613"/>
      <c r="R86" s="1613"/>
      <c r="S86" s="1613"/>
      <c r="T86" s="1613"/>
      <c r="U86" s="1575"/>
    </row>
    <row r="87" spans="1:21" s="1610" customFormat="1" x14ac:dyDescent="0.55000000000000004">
      <c r="A87" s="1607"/>
      <c r="B87" s="740" t="s">
        <v>971</v>
      </c>
      <c r="C87" s="1586" t="s">
        <v>972</v>
      </c>
      <c r="D87" s="1565" t="s">
        <v>973</v>
      </c>
      <c r="E87" s="1618">
        <f>F87+G87+H87</f>
        <v>45575</v>
      </c>
      <c r="F87" s="1618">
        <f t="shared" ref="F87" si="2">I87+J87+K87+L87+M87+N87+O87+P87+Q87+R87+S87+T87</f>
        <v>45575</v>
      </c>
      <c r="G87" s="1618"/>
      <c r="H87" s="1618"/>
      <c r="I87" s="1618"/>
      <c r="J87" s="1618"/>
      <c r="K87" s="1618"/>
      <c r="L87" s="1618"/>
      <c r="M87" s="1618"/>
      <c r="N87" s="1618"/>
      <c r="O87" s="1618"/>
      <c r="P87" s="1618"/>
      <c r="Q87" s="1618">
        <v>45575</v>
      </c>
      <c r="R87" s="1618"/>
      <c r="S87" s="1618"/>
      <c r="T87" s="1618"/>
      <c r="U87" s="1575"/>
    </row>
    <row r="88" spans="1:21" s="1610" customFormat="1" x14ac:dyDescent="0.55000000000000004">
      <c r="A88" s="1607"/>
      <c r="B88" s="740" t="s">
        <v>974</v>
      </c>
      <c r="C88" s="1586"/>
      <c r="D88" s="1565"/>
      <c r="E88" s="1618"/>
      <c r="F88" s="1618"/>
      <c r="G88" s="1618"/>
      <c r="H88" s="1618"/>
      <c r="I88" s="1618"/>
      <c r="J88" s="1618"/>
      <c r="K88" s="1618"/>
      <c r="L88" s="1618"/>
      <c r="M88" s="1618"/>
      <c r="N88" s="1618"/>
      <c r="O88" s="1618"/>
      <c r="P88" s="1618"/>
      <c r="Q88" s="1618"/>
      <c r="R88" s="1618"/>
      <c r="S88" s="1618"/>
      <c r="T88" s="1618"/>
      <c r="U88" s="1575"/>
    </row>
    <row r="89" spans="1:21" s="1610" customFormat="1" x14ac:dyDescent="0.55000000000000004">
      <c r="A89" s="1607"/>
      <c r="B89" s="740"/>
      <c r="C89" s="1586"/>
      <c r="D89" s="1565"/>
      <c r="E89" s="1618"/>
      <c r="F89" s="1618"/>
      <c r="G89" s="1618"/>
      <c r="H89" s="1618"/>
      <c r="I89" s="1618"/>
      <c r="J89" s="1618"/>
      <c r="K89" s="1618"/>
      <c r="L89" s="1618"/>
      <c r="M89" s="1618"/>
      <c r="N89" s="1618"/>
      <c r="O89" s="1618"/>
      <c r="P89" s="1618"/>
      <c r="Q89" s="1618"/>
      <c r="R89" s="1618"/>
      <c r="S89" s="1618"/>
      <c r="T89" s="1618"/>
      <c r="U89" s="1575"/>
    </row>
    <row r="90" spans="1:21" s="1610" customFormat="1" x14ac:dyDescent="0.55000000000000004">
      <c r="A90" s="1607"/>
      <c r="B90" s="740" t="s">
        <v>975</v>
      </c>
      <c r="C90" s="1586" t="s">
        <v>976</v>
      </c>
      <c r="D90" s="1565" t="s">
        <v>977</v>
      </c>
      <c r="E90" s="1618">
        <f t="shared" ref="E90" si="3">F90+G90+H90</f>
        <v>31050</v>
      </c>
      <c r="F90" s="1618">
        <f>I90+J90+K90+L90+M90+N90+O90+P90+Q90+R90+S90+T90</f>
        <v>31050</v>
      </c>
      <c r="G90" s="1618"/>
      <c r="H90" s="1618"/>
      <c r="I90" s="1618"/>
      <c r="J90" s="1618"/>
      <c r="K90" s="1618">
        <v>10350</v>
      </c>
      <c r="L90" s="1618"/>
      <c r="M90" s="1618"/>
      <c r="N90" s="1618"/>
      <c r="O90" s="1619">
        <v>10350</v>
      </c>
      <c r="P90" s="1618"/>
      <c r="Q90" s="1618"/>
      <c r="R90" s="1618"/>
      <c r="S90" s="1618">
        <v>10350</v>
      </c>
      <c r="T90" s="1618"/>
      <c r="U90" s="1575"/>
    </row>
    <row r="91" spans="1:21" s="1610" customFormat="1" x14ac:dyDescent="0.55000000000000004">
      <c r="A91" s="1607"/>
      <c r="B91" s="740" t="s">
        <v>978</v>
      </c>
      <c r="C91" s="1586"/>
      <c r="D91" s="1589"/>
      <c r="E91" s="1618"/>
      <c r="F91" s="1618"/>
      <c r="G91" s="1618"/>
      <c r="H91" s="1618"/>
      <c r="I91" s="1618"/>
      <c r="J91" s="1618"/>
      <c r="K91" s="1618"/>
      <c r="L91" s="1618"/>
      <c r="M91" s="1618"/>
      <c r="N91" s="1618"/>
      <c r="O91" s="1618"/>
      <c r="P91" s="1618"/>
      <c r="Q91" s="1618"/>
      <c r="R91" s="1618"/>
      <c r="S91" s="1618"/>
      <c r="T91" s="1618"/>
      <c r="U91" s="1575"/>
    </row>
    <row r="92" spans="1:21" s="1610" customFormat="1" x14ac:dyDescent="0.55000000000000004">
      <c r="A92" s="1607"/>
      <c r="B92" s="740" t="s">
        <v>979</v>
      </c>
      <c r="C92" s="1586"/>
      <c r="D92" s="1589"/>
      <c r="E92" s="1618"/>
      <c r="F92" s="1618"/>
      <c r="G92" s="1618"/>
      <c r="H92" s="1618"/>
      <c r="I92" s="1618"/>
      <c r="J92" s="1618"/>
      <c r="K92" s="1618"/>
      <c r="L92" s="1618"/>
      <c r="M92" s="1618"/>
      <c r="N92" s="1618"/>
      <c r="O92" s="1618"/>
      <c r="P92" s="1618"/>
      <c r="Q92" s="1618"/>
      <c r="R92" s="1618"/>
      <c r="S92" s="1618"/>
      <c r="T92" s="1618"/>
      <c r="U92" s="1575"/>
    </row>
    <row r="93" spans="1:21" s="1610" customFormat="1" x14ac:dyDescent="0.55000000000000004">
      <c r="A93" s="1620"/>
      <c r="B93" s="1620"/>
      <c r="C93" s="707"/>
      <c r="D93" s="707"/>
      <c r="E93" s="1606">
        <f>SUM(E87:E92)</f>
        <v>76625</v>
      </c>
      <c r="F93" s="1606">
        <f t="shared" ref="F93:T93" si="4">SUM(F87:F92)</f>
        <v>76625</v>
      </c>
      <c r="G93" s="1606">
        <f t="shared" si="4"/>
        <v>0</v>
      </c>
      <c r="H93" s="1606">
        <f t="shared" si="4"/>
        <v>0</v>
      </c>
      <c r="I93" s="1606">
        <f t="shared" si="4"/>
        <v>0</v>
      </c>
      <c r="J93" s="1606">
        <f t="shared" si="4"/>
        <v>0</v>
      </c>
      <c r="K93" s="1606">
        <f t="shared" si="4"/>
        <v>10350</v>
      </c>
      <c r="L93" s="1606">
        <f t="shared" si="4"/>
        <v>0</v>
      </c>
      <c r="M93" s="1606">
        <f t="shared" si="4"/>
        <v>0</v>
      </c>
      <c r="N93" s="1606">
        <f t="shared" si="4"/>
        <v>0</v>
      </c>
      <c r="O93" s="1621">
        <f t="shared" si="4"/>
        <v>10350</v>
      </c>
      <c r="P93" s="1606">
        <f t="shared" si="4"/>
        <v>0</v>
      </c>
      <c r="Q93" s="1606">
        <f t="shared" si="4"/>
        <v>45575</v>
      </c>
      <c r="R93" s="1606">
        <f t="shared" si="4"/>
        <v>0</v>
      </c>
      <c r="S93" s="1606">
        <f t="shared" si="4"/>
        <v>10350</v>
      </c>
      <c r="T93" s="1606">
        <f t="shared" si="4"/>
        <v>0</v>
      </c>
      <c r="U93" s="1606"/>
    </row>
    <row r="94" spans="1:21" ht="72" x14ac:dyDescent="0.55000000000000004">
      <c r="A94" s="1561">
        <v>30</v>
      </c>
      <c r="B94" s="1608" t="s">
        <v>291</v>
      </c>
      <c r="C94" s="1585"/>
      <c r="D94" s="1585"/>
      <c r="E94" s="1585"/>
      <c r="F94" s="1585"/>
      <c r="G94" s="1585"/>
      <c r="H94" s="1585"/>
      <c r="I94" s="1585"/>
      <c r="J94" s="1585"/>
      <c r="K94" s="1585"/>
      <c r="L94" s="1585"/>
      <c r="M94" s="1585"/>
      <c r="N94" s="1585"/>
      <c r="O94" s="1585"/>
      <c r="P94" s="1585"/>
      <c r="Q94" s="1585"/>
      <c r="R94" s="1585"/>
      <c r="S94" s="1585"/>
      <c r="T94" s="1585"/>
      <c r="U94" s="1585"/>
    </row>
    <row r="95" spans="1:21" x14ac:dyDescent="0.55000000000000004">
      <c r="A95" s="1622"/>
      <c r="B95" s="1622"/>
      <c r="C95" s="1622"/>
      <c r="D95" s="1622"/>
      <c r="E95" s="1622"/>
      <c r="F95" s="1622"/>
      <c r="G95" s="1622"/>
      <c r="H95" s="1622"/>
      <c r="I95" s="1622"/>
      <c r="J95" s="1622"/>
      <c r="K95" s="1622"/>
      <c r="L95" s="1622"/>
      <c r="M95" s="1622"/>
      <c r="N95" s="1622"/>
      <c r="O95" s="1622"/>
      <c r="P95" s="1622"/>
      <c r="Q95" s="1622"/>
      <c r="R95" s="1622"/>
      <c r="S95" s="1622"/>
      <c r="T95" s="1622"/>
      <c r="U95" s="1622"/>
    </row>
    <row r="96" spans="1:21" x14ac:dyDescent="0.55000000000000004">
      <c r="A96" s="1623"/>
      <c r="B96" s="1623"/>
      <c r="C96" s="1623"/>
      <c r="D96" s="1623"/>
      <c r="E96" s="1624">
        <f>E93+E70+E29</f>
        <v>165725</v>
      </c>
      <c r="F96" s="1624">
        <f t="shared" ref="F96:T96" si="5">F93+F70+F29</f>
        <v>165725</v>
      </c>
      <c r="G96" s="1624">
        <f t="shared" si="5"/>
        <v>0</v>
      </c>
      <c r="H96" s="1624">
        <f t="shared" si="5"/>
        <v>0</v>
      </c>
      <c r="I96" s="1624">
        <f t="shared" si="5"/>
        <v>0</v>
      </c>
      <c r="J96" s="1624">
        <f t="shared" si="5"/>
        <v>0</v>
      </c>
      <c r="K96" s="1624">
        <f t="shared" si="5"/>
        <v>10350</v>
      </c>
      <c r="L96" s="1624">
        <f t="shared" si="5"/>
        <v>0</v>
      </c>
      <c r="M96" s="1624">
        <f t="shared" si="5"/>
        <v>38500</v>
      </c>
      <c r="N96" s="1624">
        <f t="shared" si="5"/>
        <v>0</v>
      </c>
      <c r="O96" s="1624">
        <f t="shared" si="5"/>
        <v>10350</v>
      </c>
      <c r="P96" s="1624">
        <f t="shared" si="5"/>
        <v>38600</v>
      </c>
      <c r="Q96" s="1624">
        <f t="shared" si="5"/>
        <v>45575</v>
      </c>
      <c r="R96" s="1624">
        <f t="shared" si="5"/>
        <v>12000</v>
      </c>
      <c r="S96" s="1624">
        <f t="shared" si="5"/>
        <v>10350</v>
      </c>
      <c r="T96" s="1624">
        <f t="shared" si="5"/>
        <v>0</v>
      </c>
      <c r="U96" s="1623"/>
    </row>
  </sheetData>
  <mergeCells count="9">
    <mergeCell ref="A1:U1"/>
    <mergeCell ref="A11:A13"/>
    <mergeCell ref="B11:B13"/>
    <mergeCell ref="E11:H11"/>
    <mergeCell ref="I11:T11"/>
    <mergeCell ref="I12:K12"/>
    <mergeCell ref="L12:N12"/>
    <mergeCell ref="O12:Q12"/>
    <mergeCell ref="R12:T12"/>
  </mergeCells>
  <pageMargins left="0.51181102362204722" right="0.11811023622047245" top="0.55118110236220474" bottom="0.35433070866141736" header="0.31496062992125984" footer="0.31496062992125984"/>
  <pageSetup paperSize="5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>
    <tabColor rgb="FFFFFF00"/>
  </sheetPr>
  <dimension ref="A1:U59"/>
  <sheetViews>
    <sheetView topLeftCell="A49" zoomScale="73" zoomScaleNormal="73" workbookViewId="0">
      <selection activeCell="D41" sqref="D41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0" style="107" customWidth="1"/>
    <col min="4" max="4" width="18.28515625" style="107" customWidth="1"/>
    <col min="5" max="5" width="11.85546875" style="107" customWidth="1"/>
    <col min="6" max="6" width="11.7109375" style="107" customWidth="1"/>
    <col min="7" max="7" width="9.42578125" style="107" customWidth="1"/>
    <col min="8" max="8" width="10" style="107" customWidth="1"/>
    <col min="9" max="9" width="9.85546875" style="107" customWidth="1"/>
    <col min="10" max="10" width="9.7109375" style="107" customWidth="1"/>
    <col min="11" max="11" width="9.140625" style="107"/>
    <col min="12" max="12" width="9.28515625" style="107" bestFit="1" customWidth="1"/>
    <col min="13" max="13" width="9.85546875" style="107" bestFit="1" customWidth="1"/>
    <col min="14" max="14" width="9.140625" style="107"/>
    <col min="15" max="15" width="9.28515625" style="107" bestFit="1" customWidth="1"/>
    <col min="16" max="17" width="9.140625" style="107"/>
    <col min="18" max="18" width="9.28515625" style="107" bestFit="1" customWidth="1"/>
    <col min="19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G3" s="112" t="s">
        <v>30</v>
      </c>
      <c r="I3" s="113"/>
      <c r="K3" s="112" t="s">
        <v>27</v>
      </c>
    </row>
    <row r="4" spans="1:21" ht="21" customHeight="1" x14ac:dyDescent="0.55000000000000004">
      <c r="A4" s="25"/>
      <c r="B4" s="45" t="s">
        <v>48</v>
      </c>
      <c r="C4" s="109" t="s">
        <v>149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309</v>
      </c>
      <c r="C5" s="28" t="s">
        <v>268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317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D8" s="1" t="s">
        <v>318</v>
      </c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542</v>
      </c>
      <c r="E9" s="21"/>
      <c r="F9" s="2"/>
      <c r="G9" s="2"/>
      <c r="H9" s="2"/>
    </row>
    <row r="10" spans="1:21" s="1" customFormat="1" ht="21" customHeight="1" x14ac:dyDescent="0.65">
      <c r="A10" s="25"/>
      <c r="B10" s="27"/>
      <c r="C10" s="18"/>
      <c r="D10" s="568" t="s">
        <v>543</v>
      </c>
      <c r="E10" s="21"/>
      <c r="F10" s="2"/>
      <c r="G10" s="2"/>
      <c r="H10" s="2"/>
    </row>
    <row r="11" spans="1:21" s="1" customFormat="1" ht="21" customHeight="1" x14ac:dyDescent="0.65">
      <c r="A11" s="25"/>
      <c r="B11" s="27"/>
      <c r="C11" s="18"/>
      <c r="D11" s="100"/>
      <c r="E11" s="169"/>
      <c r="F11" s="170"/>
      <c r="G11" s="2"/>
      <c r="H11" s="2"/>
    </row>
    <row r="12" spans="1:21" ht="21" customHeight="1" x14ac:dyDescent="0.55000000000000004">
      <c r="A12" s="1749" t="s">
        <v>0</v>
      </c>
      <c r="B12" s="1749" t="s">
        <v>31</v>
      </c>
      <c r="C12" s="118"/>
      <c r="D12" s="119" t="s">
        <v>24</v>
      </c>
      <c r="E12" s="1764" t="s">
        <v>1</v>
      </c>
      <c r="F12" s="1765"/>
      <c r="G12" s="1765"/>
      <c r="H12" s="1766"/>
      <c r="I12" s="1767" t="s">
        <v>203</v>
      </c>
      <c r="J12" s="1768"/>
      <c r="K12" s="1768"/>
      <c r="L12" s="1768"/>
      <c r="M12" s="1768"/>
      <c r="N12" s="1768"/>
      <c r="O12" s="1768"/>
      <c r="P12" s="1768"/>
      <c r="Q12" s="1768"/>
      <c r="R12" s="1768"/>
      <c r="S12" s="1768"/>
      <c r="T12" s="1769"/>
      <c r="U12" s="120"/>
    </row>
    <row r="13" spans="1:21" ht="21" customHeight="1" x14ac:dyDescent="0.55000000000000004">
      <c r="A13" s="1750"/>
      <c r="B13" s="1750"/>
      <c r="C13" s="145" t="s">
        <v>23</v>
      </c>
      <c r="D13" s="121" t="s">
        <v>25</v>
      </c>
      <c r="E13" s="122" t="s">
        <v>5</v>
      </c>
      <c r="F13" s="350" t="s">
        <v>204</v>
      </c>
      <c r="G13" s="350" t="s">
        <v>205</v>
      </c>
      <c r="H13" s="350" t="s">
        <v>206</v>
      </c>
      <c r="I13" s="1785" t="s">
        <v>207</v>
      </c>
      <c r="J13" s="1786"/>
      <c r="K13" s="1787"/>
      <c r="L13" s="1785" t="s">
        <v>208</v>
      </c>
      <c r="M13" s="1786"/>
      <c r="N13" s="1787"/>
      <c r="O13" s="1785" t="s">
        <v>209</v>
      </c>
      <c r="P13" s="1786"/>
      <c r="Q13" s="1787"/>
      <c r="R13" s="1785" t="s">
        <v>210</v>
      </c>
      <c r="S13" s="1786"/>
      <c r="T13" s="1787"/>
      <c r="U13" s="1549" t="s">
        <v>8</v>
      </c>
    </row>
    <row r="14" spans="1:21" x14ac:dyDescent="0.55000000000000004">
      <c r="A14" s="1751"/>
      <c r="B14" s="1751"/>
      <c r="C14" s="71"/>
      <c r="D14" s="72"/>
      <c r="E14" s="72"/>
      <c r="F14" s="351" t="s">
        <v>6</v>
      </c>
      <c r="G14" s="351" t="s">
        <v>6</v>
      </c>
      <c r="H14" s="351" t="s">
        <v>6</v>
      </c>
      <c r="I14" s="349" t="s">
        <v>211</v>
      </c>
      <c r="J14" s="349" t="s">
        <v>212</v>
      </c>
      <c r="K14" s="349" t="s">
        <v>213</v>
      </c>
      <c r="L14" s="349" t="s">
        <v>214</v>
      </c>
      <c r="M14" s="349" t="s">
        <v>215</v>
      </c>
      <c r="N14" s="349" t="s">
        <v>216</v>
      </c>
      <c r="O14" s="349" t="s">
        <v>217</v>
      </c>
      <c r="P14" s="349" t="s">
        <v>218</v>
      </c>
      <c r="Q14" s="349" t="s">
        <v>219</v>
      </c>
      <c r="R14" s="349" t="s">
        <v>220</v>
      </c>
      <c r="S14" s="349" t="s">
        <v>221</v>
      </c>
      <c r="T14" s="349" t="s">
        <v>222</v>
      </c>
      <c r="U14" s="127"/>
    </row>
    <row r="15" spans="1:21" s="198" customFormat="1" ht="48" x14ac:dyDescent="0.2">
      <c r="A15" s="446">
        <v>31</v>
      </c>
      <c r="B15" s="447" t="s">
        <v>417</v>
      </c>
      <c r="C15" s="205"/>
      <c r="D15" s="205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5"/>
    </row>
    <row r="16" spans="1:21" s="198" customFormat="1" ht="43.5" x14ac:dyDescent="0.2">
      <c r="A16" s="446"/>
      <c r="B16" s="1115" t="s">
        <v>1534</v>
      </c>
      <c r="C16" s="1116"/>
      <c r="D16" s="1116"/>
      <c r="E16" s="1123"/>
      <c r="F16" s="1123"/>
      <c r="G16" s="1123"/>
      <c r="H16" s="1123"/>
      <c r="I16" s="1123"/>
      <c r="J16" s="1123"/>
      <c r="K16" s="1123"/>
      <c r="L16" s="1123"/>
      <c r="M16" s="1123"/>
      <c r="N16" s="1123"/>
      <c r="O16" s="1123"/>
      <c r="P16" s="1123"/>
      <c r="Q16" s="1123"/>
      <c r="R16" s="1123"/>
      <c r="S16" s="1123"/>
      <c r="T16" s="1123"/>
      <c r="U16" s="263" t="s">
        <v>1496</v>
      </c>
    </row>
    <row r="17" spans="1:21" s="198" customFormat="1" ht="43.5" x14ac:dyDescent="0.2">
      <c r="A17" s="446"/>
      <c r="B17" s="746" t="s">
        <v>1535</v>
      </c>
      <c r="C17" s="197"/>
      <c r="D17" s="200" t="s">
        <v>1380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5"/>
    </row>
    <row r="18" spans="1:21" s="198" customFormat="1" ht="43.5" x14ac:dyDescent="0.2">
      <c r="A18" s="446"/>
      <c r="B18" s="746" t="s">
        <v>1536</v>
      </c>
      <c r="C18" s="200" t="s">
        <v>1537</v>
      </c>
      <c r="D18" s="200" t="s">
        <v>1529</v>
      </c>
      <c r="E18" s="207">
        <f>F18+G18+H18</f>
        <v>1050</v>
      </c>
      <c r="F18" s="207">
        <f>I18+J18+K18+L18+M18+N18+O18+P18+Q18+R18+S18+T18</f>
        <v>1050</v>
      </c>
      <c r="G18" s="207"/>
      <c r="H18" s="207"/>
      <c r="I18" s="207"/>
      <c r="J18" s="207"/>
      <c r="K18" s="207">
        <v>1050</v>
      </c>
      <c r="L18" s="207"/>
      <c r="M18" s="207"/>
      <c r="N18" s="207"/>
      <c r="O18" s="207"/>
      <c r="P18" s="207"/>
      <c r="Q18" s="207"/>
      <c r="R18" s="207"/>
      <c r="S18" s="207"/>
      <c r="T18" s="207"/>
      <c r="U18" s="205"/>
    </row>
    <row r="19" spans="1:21" s="198" customFormat="1" ht="43.5" x14ac:dyDescent="0.2">
      <c r="A19" s="446"/>
      <c r="B19" s="746" t="s">
        <v>1538</v>
      </c>
      <c r="C19" s="200" t="s">
        <v>1539</v>
      </c>
      <c r="D19" s="200" t="s">
        <v>1540</v>
      </c>
      <c r="E19" s="207">
        <f>F19+G19+H19</f>
        <v>5700</v>
      </c>
      <c r="F19" s="207">
        <f>I19+J19+K19+L19+M19+N19+O19+P19+Q19+R19+S19+T19</f>
        <v>5700</v>
      </c>
      <c r="G19" s="207"/>
      <c r="H19" s="207"/>
      <c r="I19" s="207"/>
      <c r="J19" s="207"/>
      <c r="K19" s="207"/>
      <c r="L19" s="207"/>
      <c r="M19" s="207"/>
      <c r="N19" s="207"/>
      <c r="O19" s="207">
        <v>5700</v>
      </c>
      <c r="P19" s="207"/>
      <c r="Q19" s="207"/>
      <c r="R19" s="207"/>
      <c r="S19" s="207"/>
      <c r="T19" s="207"/>
      <c r="U19" s="205"/>
    </row>
    <row r="20" spans="1:21" s="198" customFormat="1" ht="43.5" x14ac:dyDescent="0.2">
      <c r="A20" s="446"/>
      <c r="B20" s="746" t="s">
        <v>1541</v>
      </c>
      <c r="C20" s="200" t="s">
        <v>1542</v>
      </c>
      <c r="D20" s="200" t="s">
        <v>1493</v>
      </c>
      <c r="E20" s="207">
        <f>F20+G20+H20</f>
        <v>17100</v>
      </c>
      <c r="F20" s="207">
        <f>I20+J20+K20+L20+M20+N20+O20+P20+Q20+R20+S20+T20</f>
        <v>17100</v>
      </c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>
        <v>17100</v>
      </c>
      <c r="R20" s="207"/>
      <c r="S20" s="207"/>
      <c r="T20" s="207"/>
      <c r="U20" s="205"/>
    </row>
    <row r="21" spans="1:21" s="198" customFormat="1" ht="65.25" x14ac:dyDescent="0.2">
      <c r="A21" s="446"/>
      <c r="B21" s="1117" t="s">
        <v>1543</v>
      </c>
      <c r="C21" s="200" t="s">
        <v>1544</v>
      </c>
      <c r="D21" s="200" t="s">
        <v>1545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5"/>
    </row>
    <row r="22" spans="1:21" s="198" customFormat="1" x14ac:dyDescent="0.2">
      <c r="A22" s="446"/>
      <c r="B22" s="1117"/>
      <c r="C22" s="200"/>
      <c r="D22" s="200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5"/>
    </row>
    <row r="23" spans="1:21" s="198" customFormat="1" x14ac:dyDescent="0.2">
      <c r="A23" s="446"/>
      <c r="B23" s="1117"/>
      <c r="C23" s="200"/>
      <c r="D23" s="200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5"/>
    </row>
    <row r="24" spans="1:21" s="198" customFormat="1" x14ac:dyDescent="0.2">
      <c r="A24" s="1045"/>
      <c r="B24" s="880"/>
      <c r="C24" s="705"/>
      <c r="D24" s="705"/>
      <c r="E24" s="1097">
        <f t="shared" ref="E24:T24" si="0">SUM(E18:E21)</f>
        <v>23850</v>
      </c>
      <c r="F24" s="1097">
        <f t="shared" si="0"/>
        <v>23850</v>
      </c>
      <c r="G24" s="1097">
        <f t="shared" si="0"/>
        <v>0</v>
      </c>
      <c r="H24" s="1097">
        <f t="shared" si="0"/>
        <v>0</v>
      </c>
      <c r="I24" s="1097">
        <f t="shared" si="0"/>
        <v>0</v>
      </c>
      <c r="J24" s="1097">
        <f t="shared" si="0"/>
        <v>0</v>
      </c>
      <c r="K24" s="1097">
        <f t="shared" si="0"/>
        <v>1050</v>
      </c>
      <c r="L24" s="1097">
        <f t="shared" si="0"/>
        <v>0</v>
      </c>
      <c r="M24" s="1097">
        <f t="shared" si="0"/>
        <v>0</v>
      </c>
      <c r="N24" s="1097">
        <f t="shared" si="0"/>
        <v>0</v>
      </c>
      <c r="O24" s="1097">
        <f t="shared" si="0"/>
        <v>5700</v>
      </c>
      <c r="P24" s="1097">
        <f t="shared" si="0"/>
        <v>0</v>
      </c>
      <c r="Q24" s="1097">
        <f t="shared" si="0"/>
        <v>17100</v>
      </c>
      <c r="R24" s="1097">
        <f t="shared" si="0"/>
        <v>0</v>
      </c>
      <c r="S24" s="1097">
        <f t="shared" si="0"/>
        <v>0</v>
      </c>
      <c r="T24" s="1097">
        <f t="shared" si="0"/>
        <v>0</v>
      </c>
      <c r="U24" s="705"/>
    </row>
    <row r="25" spans="1:21" s="198" customFormat="1" ht="120" x14ac:dyDescent="0.2">
      <c r="A25" s="446">
        <v>32</v>
      </c>
      <c r="B25" s="451" t="s">
        <v>418</v>
      </c>
      <c r="C25" s="205"/>
      <c r="D25" s="205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63"/>
    </row>
    <row r="26" spans="1:21" s="198" customFormat="1" ht="43.5" x14ac:dyDescent="0.2">
      <c r="A26" s="446"/>
      <c r="B26" s="1177" t="s">
        <v>1720</v>
      </c>
      <c r="C26" s="1113"/>
      <c r="D26" s="1176"/>
      <c r="E26" s="1124"/>
      <c r="F26" s="1124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63" t="s">
        <v>1496</v>
      </c>
    </row>
    <row r="27" spans="1:21" s="198" customFormat="1" ht="65.25" x14ac:dyDescent="0.2">
      <c r="A27" s="446"/>
      <c r="B27" s="1177" t="s">
        <v>1721</v>
      </c>
      <c r="C27" s="1113" t="s">
        <v>1722</v>
      </c>
      <c r="D27" s="1176" t="s">
        <v>1485</v>
      </c>
      <c r="E27" s="1124">
        <f>F27+G27+H27</f>
        <v>18200</v>
      </c>
      <c r="F27" s="1124">
        <v>18200</v>
      </c>
      <c r="G27" s="249"/>
      <c r="H27" s="249"/>
      <c r="I27" s="249"/>
      <c r="J27" s="249">
        <v>18200</v>
      </c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197"/>
    </row>
    <row r="28" spans="1:21" s="198" customFormat="1" ht="65.25" x14ac:dyDescent="0.2">
      <c r="A28" s="446"/>
      <c r="B28" s="1178" t="s">
        <v>1723</v>
      </c>
      <c r="C28" s="1113"/>
      <c r="D28" s="1176" t="s">
        <v>1724</v>
      </c>
      <c r="E28" s="1124"/>
      <c r="F28" s="1124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197"/>
    </row>
    <row r="29" spans="1:21" s="198" customFormat="1" ht="43.5" x14ac:dyDescent="0.2">
      <c r="A29" s="446"/>
      <c r="B29" s="1177" t="s">
        <v>1725</v>
      </c>
      <c r="C29" s="1113"/>
      <c r="D29" s="1176" t="s">
        <v>1500</v>
      </c>
      <c r="E29" s="1124"/>
      <c r="F29" s="1124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197"/>
    </row>
    <row r="30" spans="1:21" s="198" customFormat="1" ht="65.25" x14ac:dyDescent="0.2">
      <c r="A30" s="446"/>
      <c r="B30" s="1177" t="s">
        <v>1726</v>
      </c>
      <c r="C30" s="1113"/>
      <c r="D30" s="1179" t="s">
        <v>1727</v>
      </c>
      <c r="E30" s="1124"/>
      <c r="F30" s="1124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197"/>
    </row>
    <row r="31" spans="1:21" s="198" customFormat="1" ht="65.25" x14ac:dyDescent="0.2">
      <c r="A31" s="446"/>
      <c r="B31" s="1178" t="s">
        <v>1728</v>
      </c>
      <c r="C31" s="1113"/>
      <c r="D31" s="1179" t="s">
        <v>1729</v>
      </c>
      <c r="E31" s="1124"/>
      <c r="F31" s="1124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197"/>
    </row>
    <row r="32" spans="1:21" s="198" customFormat="1" x14ac:dyDescent="0.2">
      <c r="A32" s="446"/>
      <c r="B32" s="1180"/>
      <c r="C32" s="1113"/>
      <c r="D32" s="1179"/>
      <c r="E32" s="1124"/>
      <c r="F32" s="1124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197"/>
    </row>
    <row r="33" spans="1:21" s="198" customFormat="1" ht="43.5" x14ac:dyDescent="0.2">
      <c r="A33" s="446"/>
      <c r="B33" s="1182" t="s">
        <v>1730</v>
      </c>
      <c r="C33" s="201"/>
      <c r="D33" s="206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1"/>
      <c r="U33" s="197"/>
    </row>
    <row r="34" spans="1:21" s="198" customFormat="1" ht="72" x14ac:dyDescent="0.2">
      <c r="A34" s="446"/>
      <c r="B34" s="74" t="s">
        <v>1731</v>
      </c>
      <c r="C34" s="859" t="s">
        <v>1732</v>
      </c>
      <c r="D34" s="206" t="s">
        <v>1733</v>
      </c>
      <c r="E34" s="681">
        <f>F34+G34+H34</f>
        <v>2100</v>
      </c>
      <c r="F34" s="681">
        <v>2100</v>
      </c>
      <c r="G34" s="681"/>
      <c r="H34" s="681"/>
      <c r="I34" s="681"/>
      <c r="J34" s="681"/>
      <c r="K34" s="681"/>
      <c r="L34" s="681">
        <v>1050</v>
      </c>
      <c r="M34" s="681"/>
      <c r="N34" s="681"/>
      <c r="O34" s="681"/>
      <c r="P34" s="681"/>
      <c r="Q34" s="681"/>
      <c r="R34" s="681">
        <v>1050</v>
      </c>
      <c r="S34" s="681"/>
      <c r="T34" s="681"/>
      <c r="U34" s="197"/>
    </row>
    <row r="35" spans="1:21" s="198" customFormat="1" x14ac:dyDescent="0.2">
      <c r="A35" s="446"/>
      <c r="B35" s="1046" t="s">
        <v>1734</v>
      </c>
      <c r="C35" s="763"/>
      <c r="D35" s="206"/>
      <c r="E35" s="681"/>
      <c r="F35" s="681"/>
      <c r="G35" s="681"/>
      <c r="H35" s="681"/>
      <c r="I35" s="681"/>
      <c r="J35" s="681"/>
      <c r="K35" s="681"/>
      <c r="L35" s="681"/>
      <c r="M35" s="681"/>
      <c r="N35" s="681"/>
      <c r="O35" s="681"/>
      <c r="P35" s="681"/>
      <c r="Q35" s="681"/>
      <c r="R35" s="681"/>
      <c r="S35" s="681"/>
      <c r="T35" s="681"/>
      <c r="U35" s="197"/>
    </row>
    <row r="36" spans="1:21" s="198" customFormat="1" x14ac:dyDescent="0.2">
      <c r="A36" s="446"/>
      <c r="B36" s="1046" t="s">
        <v>1735</v>
      </c>
      <c r="C36" s="201"/>
      <c r="D36" s="206"/>
      <c r="E36" s="681"/>
      <c r="F36" s="681"/>
      <c r="G36" s="681"/>
      <c r="H36" s="681"/>
      <c r="I36" s="681"/>
      <c r="J36" s="681"/>
      <c r="K36" s="681"/>
      <c r="L36" s="681"/>
      <c r="M36" s="681"/>
      <c r="N36" s="681"/>
      <c r="O36" s="681"/>
      <c r="P36" s="681"/>
      <c r="Q36" s="681"/>
      <c r="R36" s="681"/>
      <c r="S36" s="681"/>
      <c r="T36" s="681"/>
      <c r="U36" s="197"/>
    </row>
    <row r="37" spans="1:21" s="198" customFormat="1" x14ac:dyDescent="0.2">
      <c r="A37" s="446"/>
      <c r="B37" s="228" t="s">
        <v>1736</v>
      </c>
      <c r="C37" s="201"/>
      <c r="D37" s="763"/>
      <c r="E37" s="681"/>
      <c r="F37" s="681"/>
      <c r="G37" s="860"/>
      <c r="H37" s="860"/>
      <c r="I37" s="860"/>
      <c r="J37" s="860"/>
      <c r="K37" s="860"/>
      <c r="L37" s="860"/>
      <c r="M37" s="860"/>
      <c r="N37" s="860"/>
      <c r="O37" s="860"/>
      <c r="P37" s="860"/>
      <c r="Q37" s="860"/>
      <c r="R37" s="860"/>
      <c r="S37" s="860"/>
      <c r="T37" s="681"/>
      <c r="U37" s="197"/>
    </row>
    <row r="38" spans="1:21" s="198" customFormat="1" x14ac:dyDescent="0.2">
      <c r="A38" s="446"/>
      <c r="B38" s="1136" t="s">
        <v>172</v>
      </c>
      <c r="C38" s="1181"/>
      <c r="D38" s="1181"/>
      <c r="E38" s="860"/>
      <c r="F38" s="860"/>
      <c r="G38" s="858"/>
      <c r="H38" s="858"/>
      <c r="I38" s="858"/>
      <c r="J38" s="858"/>
      <c r="K38" s="858"/>
      <c r="L38" s="858"/>
      <c r="M38" s="858"/>
      <c r="N38" s="858"/>
      <c r="O38" s="858"/>
      <c r="P38" s="858"/>
      <c r="Q38" s="858"/>
      <c r="R38" s="858"/>
      <c r="S38" s="858"/>
      <c r="T38" s="858"/>
      <c r="U38" s="197"/>
    </row>
    <row r="39" spans="1:21" s="198" customFormat="1" x14ac:dyDescent="0.2">
      <c r="A39" s="1045"/>
      <c r="B39" s="737"/>
      <c r="C39" s="705"/>
      <c r="D39" s="705"/>
      <c r="E39" s="1097">
        <f t="shared" ref="E39:T39" si="1">SUM(E27:E38)</f>
        <v>20300</v>
      </c>
      <c r="F39" s="1097">
        <f t="shared" si="1"/>
        <v>20300</v>
      </c>
      <c r="G39" s="1097">
        <f t="shared" si="1"/>
        <v>0</v>
      </c>
      <c r="H39" s="1097">
        <f t="shared" si="1"/>
        <v>0</v>
      </c>
      <c r="I39" s="1097">
        <f t="shared" si="1"/>
        <v>0</v>
      </c>
      <c r="J39" s="1097">
        <f t="shared" si="1"/>
        <v>18200</v>
      </c>
      <c r="K39" s="1097">
        <f t="shared" si="1"/>
        <v>0</v>
      </c>
      <c r="L39" s="1097">
        <f t="shared" si="1"/>
        <v>1050</v>
      </c>
      <c r="M39" s="1097">
        <f t="shared" si="1"/>
        <v>0</v>
      </c>
      <c r="N39" s="1097">
        <f t="shared" si="1"/>
        <v>0</v>
      </c>
      <c r="O39" s="1097">
        <f t="shared" si="1"/>
        <v>0</v>
      </c>
      <c r="P39" s="1097">
        <f t="shared" si="1"/>
        <v>0</v>
      </c>
      <c r="Q39" s="1097">
        <f t="shared" si="1"/>
        <v>0</v>
      </c>
      <c r="R39" s="1097">
        <f t="shared" si="1"/>
        <v>1050</v>
      </c>
      <c r="S39" s="1097">
        <f t="shared" si="1"/>
        <v>0</v>
      </c>
      <c r="T39" s="1097">
        <f t="shared" si="1"/>
        <v>0</v>
      </c>
      <c r="U39" s="930"/>
    </row>
    <row r="40" spans="1:21" s="198" customFormat="1" ht="72" x14ac:dyDescent="0.2">
      <c r="A40" s="446">
        <v>33</v>
      </c>
      <c r="B40" s="451" t="s">
        <v>419</v>
      </c>
      <c r="C40" s="197"/>
      <c r="D40" s="19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197"/>
    </row>
    <row r="41" spans="1:21" s="198" customFormat="1" ht="65.25" x14ac:dyDescent="0.2">
      <c r="A41" s="446"/>
      <c r="B41" s="1120" t="s">
        <v>1546</v>
      </c>
      <c r="C41" s="1116"/>
      <c r="D41" s="1119"/>
      <c r="E41" s="1123"/>
      <c r="F41" s="1123"/>
      <c r="G41" s="1123"/>
      <c r="H41" s="1123"/>
      <c r="I41" s="1123"/>
      <c r="J41" s="1123"/>
      <c r="K41" s="1123"/>
      <c r="L41" s="1123"/>
      <c r="M41" s="1123"/>
      <c r="N41" s="1123"/>
      <c r="O41" s="1123"/>
      <c r="P41" s="1123"/>
      <c r="Q41" s="1123"/>
      <c r="R41" s="1123"/>
      <c r="S41" s="1123"/>
      <c r="T41" s="1123"/>
      <c r="U41" s="197"/>
    </row>
    <row r="42" spans="1:21" s="198" customFormat="1" x14ac:dyDescent="0.2">
      <c r="A42" s="446"/>
      <c r="B42" s="1046" t="s">
        <v>1547</v>
      </c>
      <c r="C42" s="200"/>
      <c r="D42" s="200" t="s">
        <v>1548</v>
      </c>
      <c r="E42" s="1123"/>
      <c r="F42" s="1123"/>
      <c r="G42" s="1123"/>
      <c r="H42" s="1123"/>
      <c r="I42" s="1123"/>
      <c r="J42" s="1123"/>
      <c r="K42" s="1123"/>
      <c r="L42" s="1123"/>
      <c r="M42" s="1123"/>
      <c r="N42" s="1123"/>
      <c r="O42" s="1123"/>
      <c r="P42" s="1123"/>
      <c r="Q42" s="1123"/>
      <c r="R42" s="1123"/>
      <c r="S42" s="1123"/>
      <c r="T42" s="1123"/>
      <c r="U42" s="197"/>
    </row>
    <row r="43" spans="1:21" s="198" customFormat="1" x14ac:dyDescent="0.2">
      <c r="A43" s="446"/>
      <c r="B43" s="1046" t="s">
        <v>1549</v>
      </c>
      <c r="C43" s="200" t="s">
        <v>1550</v>
      </c>
      <c r="D43" s="200" t="s">
        <v>1551</v>
      </c>
      <c r="E43" s="1123"/>
      <c r="F43" s="1123"/>
      <c r="G43" s="1123"/>
      <c r="H43" s="1123"/>
      <c r="I43" s="1123"/>
      <c r="J43" s="1123"/>
      <c r="K43" s="1123"/>
      <c r="L43" s="1123"/>
      <c r="M43" s="1123"/>
      <c r="N43" s="1123"/>
      <c r="O43" s="1123"/>
      <c r="P43" s="1123"/>
      <c r="Q43" s="1123"/>
      <c r="R43" s="1123"/>
      <c r="S43" s="1123"/>
      <c r="T43" s="1123"/>
      <c r="U43" s="197"/>
    </row>
    <row r="44" spans="1:21" s="198" customFormat="1" x14ac:dyDescent="0.2">
      <c r="A44" s="446"/>
      <c r="B44" s="1046" t="s">
        <v>1552</v>
      </c>
      <c r="C44" s="200"/>
      <c r="D44" s="1121" t="s">
        <v>1553</v>
      </c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97"/>
    </row>
    <row r="45" spans="1:21" s="198" customFormat="1" ht="43.5" x14ac:dyDescent="0.2">
      <c r="A45" s="446"/>
      <c r="B45" s="1115" t="s">
        <v>1554</v>
      </c>
      <c r="C45" s="1116"/>
      <c r="D45" s="1119"/>
      <c r="E45" s="1123"/>
      <c r="F45" s="1123"/>
      <c r="G45" s="1123"/>
      <c r="H45" s="1123"/>
      <c r="I45" s="1123"/>
      <c r="J45" s="1123"/>
      <c r="K45" s="1123"/>
      <c r="L45" s="1123"/>
      <c r="M45" s="1123"/>
      <c r="N45" s="1123"/>
      <c r="O45" s="1123"/>
      <c r="P45" s="1123"/>
      <c r="Q45" s="1123"/>
      <c r="R45" s="1123"/>
      <c r="S45" s="1123"/>
      <c r="T45" s="1123"/>
      <c r="U45" s="197"/>
    </row>
    <row r="46" spans="1:21" s="198" customFormat="1" ht="43.5" x14ac:dyDescent="0.2">
      <c r="A46" s="446"/>
      <c r="B46" s="746" t="s">
        <v>1555</v>
      </c>
      <c r="C46" s="197"/>
      <c r="D46" s="200" t="s">
        <v>1526</v>
      </c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197"/>
    </row>
    <row r="47" spans="1:21" s="198" customFormat="1" ht="65.25" x14ac:dyDescent="0.2">
      <c r="A47" s="446"/>
      <c r="B47" s="746" t="s">
        <v>1556</v>
      </c>
      <c r="C47" s="200" t="s">
        <v>1557</v>
      </c>
      <c r="D47" s="200" t="s">
        <v>1558</v>
      </c>
      <c r="E47" s="860">
        <f>F47+G47+H47</f>
        <v>7850</v>
      </c>
      <c r="F47" s="207">
        <f>I47+J47+K47+L47+M47+N47+O47+P47+Q47+R47+S47+T47</f>
        <v>7850</v>
      </c>
      <c r="G47" s="207"/>
      <c r="H47" s="207"/>
      <c r="I47" s="207"/>
      <c r="J47" s="207"/>
      <c r="K47" s="207"/>
      <c r="L47" s="207">
        <v>7850</v>
      </c>
      <c r="M47" s="207"/>
      <c r="N47" s="207"/>
      <c r="O47" s="207"/>
      <c r="P47" s="207"/>
      <c r="Q47" s="207"/>
      <c r="R47" s="1103"/>
      <c r="S47" s="207"/>
      <c r="T47" s="207"/>
      <c r="U47" s="197"/>
    </row>
    <row r="48" spans="1:21" s="198" customFormat="1" ht="65.25" x14ac:dyDescent="0.2">
      <c r="A48" s="446"/>
      <c r="B48" s="746" t="s">
        <v>1559</v>
      </c>
      <c r="C48" s="197"/>
      <c r="D48" s="200" t="s">
        <v>1560</v>
      </c>
      <c r="E48" s="860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1125"/>
      <c r="S48" s="207"/>
      <c r="T48" s="207"/>
      <c r="U48" s="197"/>
    </row>
    <row r="49" spans="1:21" s="198" customFormat="1" ht="21.75" x14ac:dyDescent="0.2">
      <c r="A49" s="930"/>
      <c r="B49" s="1122"/>
      <c r="C49" s="930"/>
      <c r="D49" s="930"/>
      <c r="E49" s="1097">
        <f t="shared" ref="E49:T49" si="2">SUM(E47:E48)</f>
        <v>7850</v>
      </c>
      <c r="F49" s="1097">
        <f t="shared" si="2"/>
        <v>7850</v>
      </c>
      <c r="G49" s="1097">
        <f t="shared" si="2"/>
        <v>0</v>
      </c>
      <c r="H49" s="1097">
        <f t="shared" si="2"/>
        <v>0</v>
      </c>
      <c r="I49" s="1097">
        <f t="shared" si="2"/>
        <v>0</v>
      </c>
      <c r="J49" s="1097">
        <f t="shared" si="2"/>
        <v>0</v>
      </c>
      <c r="K49" s="1097">
        <f t="shared" si="2"/>
        <v>0</v>
      </c>
      <c r="L49" s="1097">
        <f t="shared" si="2"/>
        <v>7850</v>
      </c>
      <c r="M49" s="1097">
        <f t="shared" si="2"/>
        <v>0</v>
      </c>
      <c r="N49" s="1097">
        <f t="shared" si="2"/>
        <v>0</v>
      </c>
      <c r="O49" s="1097">
        <f t="shared" si="2"/>
        <v>0</v>
      </c>
      <c r="P49" s="1097">
        <f t="shared" si="2"/>
        <v>0</v>
      </c>
      <c r="Q49" s="1097">
        <f t="shared" si="2"/>
        <v>0</v>
      </c>
      <c r="R49" s="1097">
        <f t="shared" si="2"/>
        <v>0</v>
      </c>
      <c r="S49" s="1097">
        <f t="shared" si="2"/>
        <v>0</v>
      </c>
      <c r="T49" s="1097">
        <f t="shared" si="2"/>
        <v>0</v>
      </c>
      <c r="U49" s="1097"/>
    </row>
    <row r="50" spans="1:21" s="262" customFormat="1" ht="96" x14ac:dyDescent="0.2">
      <c r="A50" s="446">
        <v>34</v>
      </c>
      <c r="B50" s="444" t="s">
        <v>420</v>
      </c>
      <c r="C50" s="200"/>
      <c r="D50" s="200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197"/>
    </row>
    <row r="51" spans="1:21" s="198" customFormat="1" ht="65.25" x14ac:dyDescent="0.2">
      <c r="A51" s="446"/>
      <c r="B51" s="1115" t="s">
        <v>1524</v>
      </c>
      <c r="C51" s="1113"/>
      <c r="D51" s="1114"/>
      <c r="E51" s="1124"/>
      <c r="F51" s="1124"/>
      <c r="G51" s="1124"/>
      <c r="H51" s="1124"/>
      <c r="I51" s="1124"/>
      <c r="J51" s="1124"/>
      <c r="K51" s="1124"/>
      <c r="L51" s="1124"/>
      <c r="M51" s="1124"/>
      <c r="N51" s="1124"/>
      <c r="O51" s="1124"/>
      <c r="P51" s="1124"/>
      <c r="Q51" s="1124"/>
      <c r="R51" s="1124"/>
      <c r="S51" s="1124"/>
      <c r="T51" s="207"/>
      <c r="U51" s="263" t="s">
        <v>1496</v>
      </c>
    </row>
    <row r="52" spans="1:21" s="198" customFormat="1" ht="65.25" x14ac:dyDescent="0.2">
      <c r="A52" s="446"/>
      <c r="B52" s="265" t="s">
        <v>1525</v>
      </c>
      <c r="C52" s="274"/>
      <c r="D52" s="265" t="s">
        <v>1526</v>
      </c>
      <c r="E52" s="860"/>
      <c r="F52" s="860"/>
      <c r="G52" s="860"/>
      <c r="H52" s="860"/>
      <c r="I52" s="860"/>
      <c r="J52" s="860"/>
      <c r="K52" s="860"/>
      <c r="L52" s="860"/>
      <c r="M52" s="860"/>
      <c r="N52" s="860"/>
      <c r="O52" s="860"/>
      <c r="P52" s="860"/>
      <c r="Q52" s="860"/>
      <c r="R52" s="860"/>
      <c r="S52" s="860"/>
      <c r="T52" s="207"/>
      <c r="U52" s="197"/>
    </row>
    <row r="53" spans="1:21" s="198" customFormat="1" ht="65.25" x14ac:dyDescent="0.2">
      <c r="A53" s="446"/>
      <c r="B53" s="265" t="s">
        <v>1527</v>
      </c>
      <c r="C53" s="274" t="s">
        <v>1528</v>
      </c>
      <c r="D53" s="265" t="s">
        <v>1529</v>
      </c>
      <c r="E53" s="860">
        <f>F53+G53+H53</f>
        <v>1050</v>
      </c>
      <c r="F53" s="860">
        <f>I53+J53+K53+L53+M53+N53+O53+P53+Q53+R53+S53+T53</f>
        <v>1050</v>
      </c>
      <c r="G53" s="860"/>
      <c r="H53" s="860"/>
      <c r="I53" s="860"/>
      <c r="J53" s="860"/>
      <c r="K53" s="860">
        <v>1050</v>
      </c>
      <c r="L53" s="860"/>
      <c r="M53" s="860"/>
      <c r="N53" s="860"/>
      <c r="O53" s="860"/>
      <c r="P53" s="860"/>
      <c r="Q53" s="860"/>
      <c r="R53" s="860"/>
      <c r="S53" s="860"/>
      <c r="T53" s="207"/>
      <c r="U53" s="197"/>
    </row>
    <row r="54" spans="1:21" s="198" customFormat="1" ht="87" x14ac:dyDescent="0.2">
      <c r="A54" s="446"/>
      <c r="B54" s="265" t="s">
        <v>1530</v>
      </c>
      <c r="C54" s="274" t="s">
        <v>1531</v>
      </c>
      <c r="D54" s="265" t="s">
        <v>1500</v>
      </c>
      <c r="E54" s="860"/>
      <c r="F54" s="860"/>
      <c r="G54" s="860"/>
      <c r="H54" s="860"/>
      <c r="I54" s="860"/>
      <c r="J54" s="860"/>
      <c r="K54" s="860"/>
      <c r="L54" s="860"/>
      <c r="M54" s="860"/>
      <c r="N54" s="860"/>
      <c r="O54" s="860"/>
      <c r="P54" s="860"/>
      <c r="Q54" s="860"/>
      <c r="R54" s="860"/>
      <c r="S54" s="860"/>
      <c r="T54" s="207"/>
      <c r="U54" s="197"/>
    </row>
    <row r="55" spans="1:21" s="198" customFormat="1" x14ac:dyDescent="0.2">
      <c r="A55" s="446"/>
      <c r="B55" s="265" t="s">
        <v>1532</v>
      </c>
      <c r="C55" s="274" t="s">
        <v>1533</v>
      </c>
      <c r="D55" s="265" t="s">
        <v>1493</v>
      </c>
      <c r="E55" s="860"/>
      <c r="F55" s="860"/>
      <c r="G55" s="860"/>
      <c r="H55" s="860"/>
      <c r="I55" s="860"/>
      <c r="J55" s="860"/>
      <c r="K55" s="860"/>
      <c r="L55" s="860"/>
      <c r="M55" s="860"/>
      <c r="N55" s="860"/>
      <c r="O55" s="860"/>
      <c r="P55" s="860"/>
      <c r="Q55" s="860"/>
      <c r="R55" s="860"/>
      <c r="S55" s="860"/>
      <c r="T55" s="207"/>
      <c r="U55" s="197"/>
    </row>
    <row r="56" spans="1:21" s="262" customFormat="1" x14ac:dyDescent="0.2">
      <c r="A56" s="1045"/>
      <c r="B56" s="880"/>
      <c r="C56" s="875"/>
      <c r="D56" s="875"/>
      <c r="E56" s="1097">
        <f>SUM(E53:E55)</f>
        <v>1050</v>
      </c>
      <c r="F56" s="1097">
        <f t="shared" ref="F56:T56" si="3">SUM(F53:F55)</f>
        <v>1050</v>
      </c>
      <c r="G56" s="1097">
        <f t="shared" si="3"/>
        <v>0</v>
      </c>
      <c r="H56" s="1097">
        <f t="shared" si="3"/>
        <v>0</v>
      </c>
      <c r="I56" s="1097">
        <f t="shared" si="3"/>
        <v>0</v>
      </c>
      <c r="J56" s="1097">
        <f t="shared" si="3"/>
        <v>0</v>
      </c>
      <c r="K56" s="1097">
        <f t="shared" si="3"/>
        <v>1050</v>
      </c>
      <c r="L56" s="1097">
        <f t="shared" si="3"/>
        <v>0</v>
      </c>
      <c r="M56" s="1097">
        <f t="shared" si="3"/>
        <v>0</v>
      </c>
      <c r="N56" s="1097">
        <f t="shared" si="3"/>
        <v>0</v>
      </c>
      <c r="O56" s="1097">
        <f t="shared" si="3"/>
        <v>0</v>
      </c>
      <c r="P56" s="1097">
        <f t="shared" si="3"/>
        <v>0</v>
      </c>
      <c r="Q56" s="1097">
        <f t="shared" si="3"/>
        <v>0</v>
      </c>
      <c r="R56" s="1097">
        <f t="shared" si="3"/>
        <v>0</v>
      </c>
      <c r="S56" s="1097">
        <f t="shared" si="3"/>
        <v>0</v>
      </c>
      <c r="T56" s="1097">
        <f t="shared" si="3"/>
        <v>0</v>
      </c>
      <c r="U56" s="930"/>
    </row>
    <row r="57" spans="1:21" s="262" customFormat="1" ht="120" x14ac:dyDescent="0.2">
      <c r="A57" s="446">
        <v>35</v>
      </c>
      <c r="B57" s="444" t="s">
        <v>421</v>
      </c>
      <c r="C57" s="200"/>
      <c r="D57" s="200"/>
      <c r="E57" s="207"/>
      <c r="F57" s="75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197"/>
    </row>
    <row r="58" spans="1:21" x14ac:dyDescent="0.55000000000000004">
      <c r="A58" s="775"/>
      <c r="B58" s="1126"/>
      <c r="C58" s="1126"/>
      <c r="D58" s="1127"/>
      <c r="E58" s="1128"/>
      <c r="F58" s="1128"/>
      <c r="G58" s="1128"/>
      <c r="H58" s="1128"/>
      <c r="I58" s="1128"/>
      <c r="J58" s="1128"/>
      <c r="K58" s="1128"/>
      <c r="L58" s="1128"/>
      <c r="M58" s="1128"/>
      <c r="N58" s="1128"/>
      <c r="O58" s="1128"/>
      <c r="P58" s="1128"/>
      <c r="Q58" s="1128"/>
      <c r="R58" s="1128"/>
      <c r="S58" s="1128"/>
      <c r="T58" s="1128"/>
      <c r="U58" s="131"/>
    </row>
    <row r="59" spans="1:21" x14ac:dyDescent="0.55000000000000004">
      <c r="A59" s="155"/>
      <c r="B59" s="155"/>
      <c r="C59" s="155"/>
      <c r="D59" s="155"/>
      <c r="E59" s="1129">
        <f t="shared" ref="E59:T59" si="4">E24+E39+E49+E56</f>
        <v>53050</v>
      </c>
      <c r="F59" s="1129">
        <f t="shared" si="4"/>
        <v>53050</v>
      </c>
      <c r="G59" s="1129">
        <f t="shared" si="4"/>
        <v>0</v>
      </c>
      <c r="H59" s="1129">
        <f t="shared" si="4"/>
        <v>0</v>
      </c>
      <c r="I59" s="1129">
        <f t="shared" si="4"/>
        <v>0</v>
      </c>
      <c r="J59" s="1129">
        <f t="shared" si="4"/>
        <v>18200</v>
      </c>
      <c r="K59" s="1129">
        <f t="shared" si="4"/>
        <v>2100</v>
      </c>
      <c r="L59" s="1129">
        <f t="shared" si="4"/>
        <v>8900</v>
      </c>
      <c r="M59" s="1129">
        <f t="shared" si="4"/>
        <v>0</v>
      </c>
      <c r="N59" s="1129">
        <f t="shared" si="4"/>
        <v>0</v>
      </c>
      <c r="O59" s="1129">
        <f t="shared" si="4"/>
        <v>5700</v>
      </c>
      <c r="P59" s="1129">
        <f t="shared" si="4"/>
        <v>0</v>
      </c>
      <c r="Q59" s="1129">
        <f t="shared" si="4"/>
        <v>17100</v>
      </c>
      <c r="R59" s="1129">
        <f t="shared" si="4"/>
        <v>1050</v>
      </c>
      <c r="S59" s="1129">
        <f t="shared" si="4"/>
        <v>0</v>
      </c>
      <c r="T59" s="1129">
        <f t="shared" si="4"/>
        <v>0</v>
      </c>
      <c r="U59" s="155"/>
    </row>
  </sheetData>
  <mergeCells count="9">
    <mergeCell ref="A1:U1"/>
    <mergeCell ref="A12:A14"/>
    <mergeCell ref="B12:B14"/>
    <mergeCell ref="E12:H12"/>
    <mergeCell ref="I12:T12"/>
    <mergeCell ref="I13:K13"/>
    <mergeCell ref="L13:N13"/>
    <mergeCell ref="O13:Q13"/>
    <mergeCell ref="R13:T13"/>
  </mergeCells>
  <pageMargins left="0.59055118110236227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3">
    <tabColor rgb="FFFFFF00"/>
  </sheetPr>
  <dimension ref="A1:U49"/>
  <sheetViews>
    <sheetView topLeftCell="A40" zoomScale="70" zoomScaleNormal="70" workbookViewId="0">
      <selection activeCell="E45" sqref="E45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3.140625" style="107" customWidth="1"/>
    <col min="6" max="6" width="10.28515625" style="107" customWidth="1"/>
    <col min="7" max="7" width="12.5703125" style="107" customWidth="1"/>
    <col min="8" max="8" width="8.28515625" style="107" customWidth="1"/>
    <col min="9" max="9" width="8" style="107" customWidth="1"/>
    <col min="10" max="10" width="7.5703125" style="107" customWidth="1"/>
    <col min="11" max="11" width="9" style="107" customWidth="1"/>
    <col min="12" max="13" width="9.85546875" style="107" customWidth="1"/>
    <col min="14" max="14" width="10.140625" style="107" customWidth="1"/>
    <col min="15" max="15" width="9.140625" style="107"/>
    <col min="16" max="16" width="9.7109375" style="107" customWidth="1"/>
    <col min="17" max="17" width="9.140625" style="107"/>
    <col min="18" max="18" width="9.28515625" style="107" customWidth="1"/>
    <col min="19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G3" s="112" t="s">
        <v>30</v>
      </c>
      <c r="I3" s="113"/>
      <c r="K3" s="112" t="s">
        <v>27</v>
      </c>
    </row>
    <row r="4" spans="1:21" ht="21" customHeight="1" x14ac:dyDescent="0.55000000000000004">
      <c r="A4" s="25"/>
      <c r="B4" s="45" t="s">
        <v>48</v>
      </c>
      <c r="C4" s="109" t="s">
        <v>149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432" t="s">
        <v>544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319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422</v>
      </c>
      <c r="E9" s="21"/>
      <c r="F9" s="2"/>
      <c r="G9" s="2"/>
      <c r="H9" s="2"/>
    </row>
    <row r="10" spans="1:21" s="1" customFormat="1" ht="21" customHeight="1" x14ac:dyDescent="0.65">
      <c r="A10" s="25"/>
      <c r="B10" s="27"/>
      <c r="C10" s="18"/>
      <c r="D10" s="1772" t="s">
        <v>545</v>
      </c>
      <c r="E10" s="1772"/>
      <c r="F10" s="1772"/>
      <c r="G10" s="1772"/>
      <c r="H10" s="2"/>
    </row>
    <row r="11" spans="1:21" s="1" customFormat="1" ht="21" customHeight="1" x14ac:dyDescent="0.65">
      <c r="A11" s="25"/>
      <c r="B11" s="27"/>
      <c r="C11" s="18"/>
      <c r="D11" s="1788" t="s">
        <v>546</v>
      </c>
      <c r="E11" s="1788"/>
      <c r="F11" s="1788"/>
      <c r="G11" s="1788"/>
      <c r="H11" s="2"/>
    </row>
    <row r="12" spans="1:21" ht="21" customHeight="1" x14ac:dyDescent="0.55000000000000004">
      <c r="A12" s="1749" t="s">
        <v>0</v>
      </c>
      <c r="B12" s="1749" t="s">
        <v>31</v>
      </c>
      <c r="C12" s="118"/>
      <c r="D12" s="119" t="s">
        <v>24</v>
      </c>
      <c r="E12" s="1764" t="s">
        <v>1</v>
      </c>
      <c r="F12" s="1765"/>
      <c r="G12" s="1765"/>
      <c r="H12" s="1766"/>
      <c r="I12" s="1767" t="s">
        <v>203</v>
      </c>
      <c r="J12" s="1768"/>
      <c r="K12" s="1768"/>
      <c r="L12" s="1768"/>
      <c r="M12" s="1768"/>
      <c r="N12" s="1768"/>
      <c r="O12" s="1768"/>
      <c r="P12" s="1768"/>
      <c r="Q12" s="1768"/>
      <c r="R12" s="1768"/>
      <c r="S12" s="1768"/>
      <c r="T12" s="1769"/>
      <c r="U12" s="352"/>
    </row>
    <row r="13" spans="1:21" ht="21" customHeight="1" x14ac:dyDescent="0.55000000000000004">
      <c r="A13" s="1750"/>
      <c r="B13" s="1750"/>
      <c r="C13" s="145" t="s">
        <v>23</v>
      </c>
      <c r="D13" s="121" t="s">
        <v>25</v>
      </c>
      <c r="E13" s="234" t="s">
        <v>5</v>
      </c>
      <c r="F13" s="235" t="s">
        <v>204</v>
      </c>
      <c r="G13" s="235" t="s">
        <v>205</v>
      </c>
      <c r="H13" s="235" t="s">
        <v>206</v>
      </c>
      <c r="I13" s="1767" t="s">
        <v>207</v>
      </c>
      <c r="J13" s="1768"/>
      <c r="K13" s="1769"/>
      <c r="L13" s="1767" t="s">
        <v>208</v>
      </c>
      <c r="M13" s="1768"/>
      <c r="N13" s="1769"/>
      <c r="O13" s="1767" t="s">
        <v>209</v>
      </c>
      <c r="P13" s="1768"/>
      <c r="Q13" s="1769"/>
      <c r="R13" s="1767" t="s">
        <v>210</v>
      </c>
      <c r="S13" s="1768"/>
      <c r="T13" s="1769"/>
      <c r="U13" s="215" t="s">
        <v>8</v>
      </c>
    </row>
    <row r="14" spans="1:21" x14ac:dyDescent="0.55000000000000004">
      <c r="A14" s="1751"/>
      <c r="B14" s="1751"/>
      <c r="C14" s="71"/>
      <c r="D14" s="72"/>
      <c r="E14" s="237"/>
      <c r="F14" s="238" t="s">
        <v>6</v>
      </c>
      <c r="G14" s="238" t="s">
        <v>6</v>
      </c>
      <c r="H14" s="238" t="s">
        <v>6</v>
      </c>
      <c r="I14" s="239" t="s">
        <v>211</v>
      </c>
      <c r="J14" s="239" t="s">
        <v>212</v>
      </c>
      <c r="K14" s="239" t="s">
        <v>213</v>
      </c>
      <c r="L14" s="239" t="s">
        <v>214</v>
      </c>
      <c r="M14" s="239" t="s">
        <v>215</v>
      </c>
      <c r="N14" s="239" t="s">
        <v>216</v>
      </c>
      <c r="O14" s="239" t="s">
        <v>217</v>
      </c>
      <c r="P14" s="239" t="s">
        <v>218</v>
      </c>
      <c r="Q14" s="239" t="s">
        <v>219</v>
      </c>
      <c r="R14" s="239" t="s">
        <v>220</v>
      </c>
      <c r="S14" s="239" t="s">
        <v>221</v>
      </c>
      <c r="T14" s="239" t="s">
        <v>222</v>
      </c>
      <c r="U14" s="353"/>
    </row>
    <row r="15" spans="1:21" s="198" customFormat="1" ht="48" x14ac:dyDescent="0.2">
      <c r="A15" s="183">
        <v>36</v>
      </c>
      <c r="B15" s="477" t="s">
        <v>423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63" t="s">
        <v>1496</v>
      </c>
    </row>
    <row r="16" spans="1:21" s="198" customFormat="1" ht="65.25" x14ac:dyDescent="0.2">
      <c r="A16" s="183"/>
      <c r="B16" s="1136" t="s">
        <v>1627</v>
      </c>
      <c r="C16" s="265" t="s">
        <v>1628</v>
      </c>
      <c r="D16" s="763" t="s">
        <v>1485</v>
      </c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05"/>
    </row>
    <row r="17" spans="1:21" s="198" customFormat="1" ht="63.75" customHeight="1" x14ac:dyDescent="0.2">
      <c r="A17" s="183"/>
      <c r="B17" s="1136" t="s">
        <v>1629</v>
      </c>
      <c r="C17" s="265" t="s">
        <v>2337</v>
      </c>
      <c r="D17" s="763" t="s">
        <v>1500</v>
      </c>
      <c r="E17" s="860">
        <f>G17</f>
        <v>23400</v>
      </c>
      <c r="F17" s="861" t="s">
        <v>1511</v>
      </c>
      <c r="G17" s="860">
        <f>I17+K17+J17+L17+M17+N17+O17+P17+Q17+R17+S17+T17</f>
        <v>23400</v>
      </c>
      <c r="H17" s="860"/>
      <c r="I17" s="860"/>
      <c r="J17" s="860"/>
      <c r="K17" s="860"/>
      <c r="L17" s="860">
        <v>23400</v>
      </c>
      <c r="M17" s="860"/>
      <c r="N17" s="860"/>
      <c r="O17" s="1095"/>
      <c r="P17" s="1029"/>
      <c r="Q17" s="1029"/>
      <c r="R17" s="1029"/>
      <c r="S17" s="1029"/>
      <c r="T17" s="1029"/>
      <c r="U17" s="205"/>
    </row>
    <row r="18" spans="1:21" s="198" customFormat="1" ht="23.25" customHeight="1" x14ac:dyDescent="0.2">
      <c r="A18" s="183"/>
      <c r="B18" s="1136"/>
      <c r="C18" s="1046" t="s">
        <v>2338</v>
      </c>
      <c r="D18" s="763"/>
      <c r="E18" s="860"/>
      <c r="F18" s="861"/>
      <c r="G18" s="860"/>
      <c r="H18" s="860"/>
      <c r="I18" s="860"/>
      <c r="J18" s="860"/>
      <c r="K18" s="860"/>
      <c r="L18" s="860"/>
      <c r="M18" s="860"/>
      <c r="N18" s="860"/>
      <c r="O18" s="1095"/>
      <c r="P18" s="1029"/>
      <c r="Q18" s="1029"/>
      <c r="R18" s="1029"/>
      <c r="S18" s="1029"/>
      <c r="T18" s="1029"/>
      <c r="U18" s="205"/>
    </row>
    <row r="19" spans="1:21" s="198" customFormat="1" ht="43.5" x14ac:dyDescent="0.2">
      <c r="A19" s="183"/>
      <c r="B19" s="1136"/>
      <c r="C19" s="1046" t="s">
        <v>2340</v>
      </c>
      <c r="D19" s="763"/>
      <c r="E19" s="860"/>
      <c r="F19" s="860"/>
      <c r="G19" s="860"/>
      <c r="H19" s="860"/>
      <c r="I19" s="860"/>
      <c r="J19" s="860"/>
      <c r="K19" s="860"/>
      <c r="L19" s="860"/>
      <c r="M19" s="860"/>
      <c r="N19" s="860"/>
      <c r="O19" s="1095"/>
      <c r="P19" s="1029"/>
      <c r="Q19" s="1029"/>
      <c r="R19" s="1029"/>
      <c r="S19" s="1029"/>
      <c r="T19" s="1029"/>
      <c r="U19" s="205"/>
    </row>
    <row r="20" spans="1:21" s="198" customFormat="1" x14ac:dyDescent="0.2">
      <c r="A20" s="183"/>
      <c r="B20" s="1136"/>
      <c r="C20" s="1046" t="s">
        <v>2339</v>
      </c>
      <c r="D20" s="763"/>
      <c r="E20" s="860"/>
      <c r="F20" s="860"/>
      <c r="G20" s="860"/>
      <c r="H20" s="860"/>
      <c r="I20" s="860"/>
      <c r="J20" s="860"/>
      <c r="K20" s="860"/>
      <c r="L20" s="860"/>
      <c r="M20" s="860"/>
      <c r="N20" s="860"/>
      <c r="O20" s="1095"/>
      <c r="P20" s="1029"/>
      <c r="Q20" s="1029"/>
      <c r="R20" s="1029"/>
      <c r="S20" s="1029"/>
      <c r="T20" s="1029"/>
      <c r="U20" s="205"/>
    </row>
    <row r="21" spans="1:21" s="198" customFormat="1" ht="87" x14ac:dyDescent="0.2">
      <c r="A21" s="183"/>
      <c r="B21" s="1136" t="s">
        <v>1630</v>
      </c>
      <c r="C21" s="265" t="s">
        <v>2335</v>
      </c>
      <c r="D21" s="763" t="s">
        <v>1491</v>
      </c>
      <c r="E21" s="860">
        <f>G21</f>
        <v>34000</v>
      </c>
      <c r="F21" s="861" t="s">
        <v>1511</v>
      </c>
      <c r="G21" s="860">
        <f>I21+K21+J21+L21+M21+N21+O21+P21+Q21+R21+S21+T21</f>
        <v>34000</v>
      </c>
      <c r="H21" s="860"/>
      <c r="I21" s="860"/>
      <c r="J21" s="860"/>
      <c r="K21" s="860"/>
      <c r="L21" s="860"/>
      <c r="M21" s="860"/>
      <c r="N21" s="860">
        <v>34000</v>
      </c>
      <c r="O21" s="1095"/>
      <c r="P21" s="1029"/>
      <c r="Q21" s="1029"/>
      <c r="R21" s="1029"/>
      <c r="S21" s="1029"/>
      <c r="T21" s="1029"/>
      <c r="U21" s="205"/>
    </row>
    <row r="22" spans="1:21" s="198" customFormat="1" ht="43.5" x14ac:dyDescent="0.2">
      <c r="A22" s="183"/>
      <c r="B22" s="1630"/>
      <c r="C22" s="265" t="s">
        <v>2334</v>
      </c>
      <c r="D22" s="763"/>
      <c r="E22" s="860"/>
      <c r="F22" s="861"/>
      <c r="G22" s="860"/>
      <c r="H22" s="860"/>
      <c r="I22" s="860"/>
      <c r="J22" s="860"/>
      <c r="K22" s="860"/>
      <c r="L22" s="860"/>
      <c r="M22" s="860"/>
      <c r="N22" s="860"/>
      <c r="O22" s="1095"/>
      <c r="P22" s="1029"/>
      <c r="Q22" s="1029"/>
      <c r="R22" s="1029"/>
      <c r="S22" s="1029"/>
      <c r="T22" s="1029"/>
      <c r="U22" s="205"/>
    </row>
    <row r="23" spans="1:21" s="198" customFormat="1" ht="43.5" x14ac:dyDescent="0.2">
      <c r="A23" s="183"/>
      <c r="B23" s="1630"/>
      <c r="C23" s="265" t="s">
        <v>2336</v>
      </c>
      <c r="D23" s="763"/>
      <c r="E23" s="860"/>
      <c r="F23" s="861"/>
      <c r="G23" s="860"/>
      <c r="H23" s="860"/>
      <c r="I23" s="860"/>
      <c r="J23" s="860"/>
      <c r="K23" s="860"/>
      <c r="L23" s="860"/>
      <c r="M23" s="860"/>
      <c r="N23" s="860"/>
      <c r="O23" s="1095"/>
      <c r="P23" s="1029"/>
      <c r="Q23" s="1029"/>
      <c r="R23" s="1029"/>
      <c r="S23" s="1029"/>
      <c r="T23" s="1029"/>
      <c r="U23" s="205"/>
    </row>
    <row r="24" spans="1:21" s="198" customFormat="1" x14ac:dyDescent="0.2">
      <c r="A24" s="828"/>
      <c r="B24" s="1118"/>
      <c r="C24" s="705"/>
      <c r="D24" s="705"/>
      <c r="E24" s="904">
        <f>SUM(E17:E21)</f>
        <v>57400</v>
      </c>
      <c r="F24" s="904">
        <f t="shared" ref="F24:T24" si="0">SUM(F17:F21)</f>
        <v>0</v>
      </c>
      <c r="G24" s="904">
        <f t="shared" si="0"/>
        <v>57400</v>
      </c>
      <c r="H24" s="904">
        <f t="shared" si="0"/>
        <v>0</v>
      </c>
      <c r="I24" s="904">
        <f t="shared" si="0"/>
        <v>0</v>
      </c>
      <c r="J24" s="904">
        <f t="shared" si="0"/>
        <v>0</v>
      </c>
      <c r="K24" s="904">
        <f t="shared" si="0"/>
        <v>0</v>
      </c>
      <c r="L24" s="904">
        <f t="shared" si="0"/>
        <v>23400</v>
      </c>
      <c r="M24" s="904">
        <f t="shared" si="0"/>
        <v>0</v>
      </c>
      <c r="N24" s="904">
        <f t="shared" si="0"/>
        <v>34000</v>
      </c>
      <c r="O24" s="904">
        <f t="shared" si="0"/>
        <v>0</v>
      </c>
      <c r="P24" s="904">
        <f t="shared" si="0"/>
        <v>0</v>
      </c>
      <c r="Q24" s="904">
        <f t="shared" si="0"/>
        <v>0</v>
      </c>
      <c r="R24" s="904">
        <f t="shared" si="0"/>
        <v>0</v>
      </c>
      <c r="S24" s="904">
        <f t="shared" si="0"/>
        <v>0</v>
      </c>
      <c r="T24" s="904">
        <f t="shared" si="0"/>
        <v>0</v>
      </c>
      <c r="U24" s="705"/>
    </row>
    <row r="25" spans="1:21" s="262" customFormat="1" ht="72" x14ac:dyDescent="0.2">
      <c r="A25" s="183">
        <v>37</v>
      </c>
      <c r="B25" s="478" t="s">
        <v>269</v>
      </c>
      <c r="C25" s="200"/>
      <c r="D25" s="197"/>
      <c r="E25" s="251"/>
      <c r="F25" s="251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05"/>
    </row>
    <row r="26" spans="1:21" s="262" customFormat="1" ht="87" x14ac:dyDescent="0.2">
      <c r="A26" s="183"/>
      <c r="B26" s="1136" t="s">
        <v>1631</v>
      </c>
      <c r="C26" s="763"/>
      <c r="D26" s="763" t="s">
        <v>1485</v>
      </c>
      <c r="E26" s="271"/>
      <c r="F26" s="858"/>
      <c r="G26" s="858"/>
      <c r="H26" s="858"/>
      <c r="I26" s="858"/>
      <c r="J26" s="858"/>
      <c r="K26" s="858"/>
      <c r="L26" s="858"/>
      <c r="M26" s="858"/>
      <c r="N26" s="858"/>
      <c r="O26" s="858"/>
      <c r="P26" s="858"/>
      <c r="Q26" s="858"/>
      <c r="R26" s="858"/>
      <c r="S26" s="858"/>
      <c r="T26" s="858"/>
      <c r="U26" s="265" t="s">
        <v>1496</v>
      </c>
    </row>
    <row r="27" spans="1:21" s="262" customFormat="1" ht="162.75" x14ac:dyDescent="0.2">
      <c r="A27" s="183"/>
      <c r="B27" s="1136" t="s">
        <v>1632</v>
      </c>
      <c r="C27" s="1631" t="s">
        <v>1633</v>
      </c>
      <c r="D27" s="763" t="s">
        <v>1634</v>
      </c>
      <c r="E27" s="1146">
        <f>G27</f>
        <v>10200</v>
      </c>
      <c r="F27" s="207" t="s">
        <v>1511</v>
      </c>
      <c r="G27" s="207">
        <f>I27+K27+J27+L27+M27+N27+O27+P27+Q27+R27+S27+T27</f>
        <v>10200</v>
      </c>
      <c r="H27" s="207"/>
      <c r="I27" s="207"/>
      <c r="J27" s="207"/>
      <c r="K27" s="207">
        <v>10200</v>
      </c>
      <c r="L27" s="207"/>
      <c r="M27" s="207"/>
      <c r="N27" s="207"/>
      <c r="O27" s="207"/>
      <c r="P27" s="207"/>
      <c r="Q27" s="207"/>
      <c r="R27" s="207"/>
      <c r="S27" s="207"/>
      <c r="T27" s="207"/>
      <c r="U27" s="197"/>
    </row>
    <row r="28" spans="1:21" s="262" customFormat="1" ht="43.5" x14ac:dyDescent="0.2">
      <c r="A28" s="183"/>
      <c r="B28" s="1136" t="s">
        <v>1630</v>
      </c>
      <c r="C28" s="265" t="s">
        <v>1513</v>
      </c>
      <c r="D28" s="763" t="s">
        <v>1491</v>
      </c>
      <c r="E28" s="1147"/>
      <c r="F28" s="860"/>
      <c r="G28" s="860"/>
      <c r="H28" s="860"/>
      <c r="I28" s="860"/>
      <c r="J28" s="860"/>
      <c r="K28" s="860"/>
      <c r="L28" s="860"/>
      <c r="M28" s="860"/>
      <c r="N28" s="860"/>
      <c r="O28" s="860"/>
      <c r="P28" s="860"/>
      <c r="Q28" s="860"/>
      <c r="R28" s="860"/>
      <c r="S28" s="860"/>
      <c r="T28" s="860"/>
      <c r="U28" s="265"/>
    </row>
    <row r="29" spans="1:21" s="262" customFormat="1" ht="20.25" customHeight="1" x14ac:dyDescent="0.2">
      <c r="A29" s="828"/>
      <c r="B29" s="880"/>
      <c r="C29" s="875"/>
      <c r="D29" s="930"/>
      <c r="E29" s="1148">
        <f>SUM(E27:E28)</f>
        <v>10200</v>
      </c>
      <c r="F29" s="1148">
        <f t="shared" ref="F29:T29" si="1">SUM(F27:F28)</f>
        <v>0</v>
      </c>
      <c r="G29" s="1148">
        <f t="shared" si="1"/>
        <v>10200</v>
      </c>
      <c r="H29" s="1148">
        <f t="shared" si="1"/>
        <v>0</v>
      </c>
      <c r="I29" s="1148">
        <f t="shared" si="1"/>
        <v>0</v>
      </c>
      <c r="J29" s="1148">
        <f t="shared" si="1"/>
        <v>0</v>
      </c>
      <c r="K29" s="1148">
        <f t="shared" si="1"/>
        <v>10200</v>
      </c>
      <c r="L29" s="1148">
        <f t="shared" si="1"/>
        <v>0</v>
      </c>
      <c r="M29" s="1148">
        <f t="shared" si="1"/>
        <v>0</v>
      </c>
      <c r="N29" s="1148">
        <f t="shared" si="1"/>
        <v>0</v>
      </c>
      <c r="O29" s="1148">
        <f t="shared" si="1"/>
        <v>0</v>
      </c>
      <c r="P29" s="1148">
        <f t="shared" si="1"/>
        <v>0</v>
      </c>
      <c r="Q29" s="1148">
        <f t="shared" si="1"/>
        <v>0</v>
      </c>
      <c r="R29" s="1148">
        <f t="shared" si="1"/>
        <v>0</v>
      </c>
      <c r="S29" s="1148">
        <f t="shared" si="1"/>
        <v>0</v>
      </c>
      <c r="T29" s="1148">
        <f t="shared" si="1"/>
        <v>0</v>
      </c>
      <c r="U29" s="705"/>
    </row>
    <row r="30" spans="1:21" s="262" customFormat="1" ht="96" x14ac:dyDescent="0.2">
      <c r="A30" s="183">
        <v>38</v>
      </c>
      <c r="B30" s="478" t="s">
        <v>424</v>
      </c>
      <c r="C30" s="200"/>
      <c r="D30" s="200"/>
      <c r="E30" s="114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5"/>
    </row>
    <row r="31" spans="1:21" s="262" customFormat="1" ht="43.5" x14ac:dyDescent="0.2">
      <c r="A31" s="183"/>
      <c r="B31" s="623" t="s">
        <v>1635</v>
      </c>
      <c r="D31" s="265"/>
      <c r="E31" s="1147"/>
      <c r="F31" s="860"/>
      <c r="G31" s="1139"/>
      <c r="H31" s="860"/>
      <c r="I31" s="860"/>
      <c r="J31" s="860"/>
      <c r="K31" s="860"/>
      <c r="L31" s="860"/>
      <c r="M31" s="860"/>
      <c r="N31" s="860"/>
      <c r="O31" s="860"/>
      <c r="P31" s="860"/>
      <c r="Q31" s="860"/>
      <c r="R31" s="860"/>
      <c r="S31" s="860"/>
      <c r="T31" s="860"/>
      <c r="U31" s="265" t="s">
        <v>1496</v>
      </c>
    </row>
    <row r="32" spans="1:21" s="262" customFormat="1" ht="87" x14ac:dyDescent="0.2">
      <c r="A32" s="183"/>
      <c r="B32" s="265" t="s">
        <v>1636</v>
      </c>
      <c r="C32" s="265" t="s">
        <v>2342</v>
      </c>
      <c r="D32" s="763" t="s">
        <v>1482</v>
      </c>
      <c r="E32" s="1147"/>
      <c r="F32" s="860"/>
      <c r="G32" s="1139"/>
      <c r="H32" s="860"/>
      <c r="I32" s="860"/>
      <c r="J32" s="860"/>
      <c r="K32" s="860"/>
      <c r="L32" s="860"/>
      <c r="M32" s="860"/>
      <c r="N32" s="860"/>
      <c r="O32" s="860"/>
      <c r="P32" s="860"/>
      <c r="Q32" s="860"/>
      <c r="R32" s="860"/>
      <c r="S32" s="860"/>
      <c r="T32" s="860"/>
      <c r="U32" s="205"/>
    </row>
    <row r="33" spans="1:21" s="262" customFormat="1" ht="43.5" x14ac:dyDescent="0.2">
      <c r="A33" s="183"/>
      <c r="B33" s="265" t="s">
        <v>1637</v>
      </c>
      <c r="C33" s="262" t="s">
        <v>1638</v>
      </c>
      <c r="D33" s="763" t="s">
        <v>1639</v>
      </c>
      <c r="E33" s="1147"/>
      <c r="F33" s="860"/>
      <c r="G33" s="1139"/>
      <c r="H33" s="860"/>
      <c r="I33" s="860"/>
      <c r="J33" s="860"/>
      <c r="K33" s="860"/>
      <c r="L33" s="860"/>
      <c r="M33" s="860"/>
      <c r="N33" s="860"/>
      <c r="O33" s="860"/>
      <c r="P33" s="860"/>
      <c r="Q33" s="860"/>
      <c r="R33" s="860"/>
      <c r="S33" s="860"/>
      <c r="T33" s="860"/>
      <c r="U33" s="205"/>
    </row>
    <row r="34" spans="1:21" s="262" customFormat="1" ht="43.5" x14ac:dyDescent="0.2">
      <c r="A34" s="183"/>
      <c r="B34" s="1136" t="s">
        <v>1640</v>
      </c>
      <c r="C34" s="265" t="s">
        <v>1513</v>
      </c>
      <c r="D34" s="763" t="s">
        <v>1491</v>
      </c>
      <c r="E34" s="1147"/>
      <c r="F34" s="860"/>
      <c r="G34" s="860"/>
      <c r="H34" s="860"/>
      <c r="I34" s="860"/>
      <c r="J34" s="860"/>
      <c r="K34" s="860"/>
      <c r="L34" s="860"/>
      <c r="M34" s="860"/>
      <c r="N34" s="860"/>
      <c r="O34" s="860"/>
      <c r="P34" s="860"/>
      <c r="Q34" s="860"/>
      <c r="R34" s="860"/>
      <c r="S34" s="860"/>
      <c r="T34" s="860"/>
      <c r="U34" s="205"/>
    </row>
    <row r="35" spans="1:21" s="262" customFormat="1" x14ac:dyDescent="0.2">
      <c r="A35" s="183"/>
      <c r="B35" s="1136"/>
      <c r="C35" s="265"/>
      <c r="D35" s="763"/>
      <c r="E35" s="1147"/>
      <c r="F35" s="860"/>
      <c r="G35" s="860"/>
      <c r="H35" s="860"/>
      <c r="I35" s="860"/>
      <c r="J35" s="860"/>
      <c r="K35" s="860"/>
      <c r="L35" s="860"/>
      <c r="M35" s="860"/>
      <c r="N35" s="860"/>
      <c r="O35" s="860"/>
      <c r="P35" s="860"/>
      <c r="Q35" s="860"/>
      <c r="R35" s="860"/>
      <c r="S35" s="860"/>
      <c r="T35" s="860"/>
      <c r="U35" s="205"/>
    </row>
    <row r="36" spans="1:21" s="262" customFormat="1" x14ac:dyDescent="0.2">
      <c r="A36" s="183"/>
      <c r="B36" s="1140" t="s">
        <v>2341</v>
      </c>
      <c r="C36" s="763"/>
      <c r="D36" s="763"/>
      <c r="E36" s="1147"/>
      <c r="F36" s="860"/>
      <c r="G36" s="860"/>
      <c r="H36" s="860"/>
      <c r="I36" s="860"/>
      <c r="J36" s="860"/>
      <c r="K36" s="860"/>
      <c r="L36" s="860"/>
      <c r="M36" s="860"/>
      <c r="N36" s="860"/>
      <c r="O36" s="860"/>
      <c r="P36" s="860"/>
      <c r="Q36" s="860"/>
      <c r="R36" s="860"/>
      <c r="S36" s="860"/>
      <c r="T36" s="860"/>
      <c r="U36" s="205"/>
    </row>
    <row r="37" spans="1:21" s="262" customFormat="1" ht="43.5" x14ac:dyDescent="0.2">
      <c r="A37" s="183"/>
      <c r="B37" s="1046" t="s">
        <v>1641</v>
      </c>
      <c r="C37" s="265"/>
      <c r="D37" s="763"/>
      <c r="E37" s="1147"/>
      <c r="F37" s="860"/>
      <c r="G37" s="860"/>
      <c r="H37" s="860"/>
      <c r="I37" s="860"/>
      <c r="J37" s="860"/>
      <c r="K37" s="860"/>
      <c r="L37" s="860"/>
      <c r="M37" s="860"/>
      <c r="N37" s="860"/>
      <c r="O37" s="860"/>
      <c r="P37" s="860"/>
      <c r="Q37" s="860"/>
      <c r="R37" s="860"/>
      <c r="S37" s="860"/>
      <c r="T37" s="860"/>
      <c r="U37" s="205"/>
    </row>
    <row r="38" spans="1:21" s="262" customFormat="1" ht="121.5" customHeight="1" x14ac:dyDescent="0.2">
      <c r="A38" s="183"/>
      <c r="B38" s="1090" t="s">
        <v>1642</v>
      </c>
      <c r="C38" s="1632" t="s">
        <v>2343</v>
      </c>
      <c r="D38" s="206" t="s">
        <v>1495</v>
      </c>
      <c r="E38" s="1147">
        <f>G38</f>
        <v>16800</v>
      </c>
      <c r="F38" s="860" t="s">
        <v>1511</v>
      </c>
      <c r="G38" s="1139">
        <f>I38+K38+J38+L38+M38+N38+O38+P38+Q38+R38+S38+T38</f>
        <v>16800</v>
      </c>
      <c r="H38" s="860"/>
      <c r="I38" s="860"/>
      <c r="J38" s="860"/>
      <c r="K38" s="860"/>
      <c r="L38" s="860"/>
      <c r="M38" s="860"/>
      <c r="N38" s="860"/>
      <c r="O38" s="860"/>
      <c r="P38" s="860"/>
      <c r="Q38" s="860"/>
      <c r="R38" s="860">
        <v>16800</v>
      </c>
      <c r="S38" s="860"/>
      <c r="T38" s="860"/>
      <c r="U38" s="265" t="s">
        <v>1496</v>
      </c>
    </row>
    <row r="39" spans="1:21" s="262" customFormat="1" ht="20.25" customHeight="1" x14ac:dyDescent="0.2">
      <c r="A39" s="828"/>
      <c r="B39" s="880"/>
      <c r="C39" s="875"/>
      <c r="D39" s="875"/>
      <c r="E39" s="1148">
        <f>SUM(E38)</f>
        <v>16800</v>
      </c>
      <c r="F39" s="1148">
        <f t="shared" ref="F39:T39" si="2">SUM(F38)</f>
        <v>0</v>
      </c>
      <c r="G39" s="1148">
        <f t="shared" si="2"/>
        <v>16800</v>
      </c>
      <c r="H39" s="1148">
        <f t="shared" si="2"/>
        <v>0</v>
      </c>
      <c r="I39" s="1148">
        <f t="shared" si="2"/>
        <v>0</v>
      </c>
      <c r="J39" s="1148">
        <f t="shared" si="2"/>
        <v>0</v>
      </c>
      <c r="K39" s="1148">
        <f t="shared" si="2"/>
        <v>0</v>
      </c>
      <c r="L39" s="1148">
        <f t="shared" si="2"/>
        <v>0</v>
      </c>
      <c r="M39" s="1148">
        <f t="shared" si="2"/>
        <v>0</v>
      </c>
      <c r="N39" s="1148">
        <f t="shared" si="2"/>
        <v>0</v>
      </c>
      <c r="O39" s="1148">
        <f t="shared" si="2"/>
        <v>0</v>
      </c>
      <c r="P39" s="1148">
        <f t="shared" si="2"/>
        <v>0</v>
      </c>
      <c r="Q39" s="1148">
        <f t="shared" si="2"/>
        <v>0</v>
      </c>
      <c r="R39" s="1148">
        <f t="shared" si="2"/>
        <v>16800</v>
      </c>
      <c r="S39" s="1148">
        <f t="shared" si="2"/>
        <v>0</v>
      </c>
      <c r="T39" s="1148">
        <f t="shared" si="2"/>
        <v>0</v>
      </c>
      <c r="U39" s="705"/>
    </row>
    <row r="40" spans="1:21" s="262" customFormat="1" ht="48" x14ac:dyDescent="0.2">
      <c r="A40" s="183">
        <v>39</v>
      </c>
      <c r="B40" s="444" t="s">
        <v>425</v>
      </c>
      <c r="C40" s="200"/>
      <c r="D40" s="200"/>
      <c r="E40" s="114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5"/>
    </row>
    <row r="41" spans="1:21" s="262" customFormat="1" ht="152.25" x14ac:dyDescent="0.2">
      <c r="A41" s="183"/>
      <c r="B41" s="1141" t="s">
        <v>1643</v>
      </c>
      <c r="C41" s="1090" t="s">
        <v>2344</v>
      </c>
      <c r="D41" s="206" t="s">
        <v>1495</v>
      </c>
      <c r="E41" s="681">
        <f>G41</f>
        <v>16800</v>
      </c>
      <c r="F41" s="860" t="s">
        <v>1511</v>
      </c>
      <c r="G41" s="1139">
        <f>I41+K41+J41+L41+M41+N41+O41+P41+Q41+R41+S41+T41</f>
        <v>16800</v>
      </c>
      <c r="H41" s="681"/>
      <c r="I41" s="681"/>
      <c r="J41" s="681"/>
      <c r="K41" s="681"/>
      <c r="L41" s="681"/>
      <c r="M41" s="681"/>
      <c r="N41" s="681"/>
      <c r="O41" s="681"/>
      <c r="P41" s="681"/>
      <c r="Q41" s="681"/>
      <c r="R41" s="860">
        <v>16800</v>
      </c>
      <c r="S41" s="681"/>
      <c r="T41" s="681"/>
      <c r="U41" s="265" t="s">
        <v>1496</v>
      </c>
    </row>
    <row r="42" spans="1:21" s="262" customFormat="1" ht="23.25" customHeight="1" x14ac:dyDescent="0.2">
      <c r="A42" s="828"/>
      <c r="B42" s="880"/>
      <c r="C42" s="875"/>
      <c r="D42" s="875"/>
      <c r="E42" s="1148">
        <f>SUM(E41)</f>
        <v>16800</v>
      </c>
      <c r="F42" s="1148">
        <f t="shared" ref="F42:S42" si="3">SUM(F41)</f>
        <v>0</v>
      </c>
      <c r="G42" s="1148">
        <f t="shared" si="3"/>
        <v>16800</v>
      </c>
      <c r="H42" s="1148">
        <f t="shared" si="3"/>
        <v>0</v>
      </c>
      <c r="I42" s="1148">
        <f t="shared" si="3"/>
        <v>0</v>
      </c>
      <c r="J42" s="1148">
        <f t="shared" si="3"/>
        <v>0</v>
      </c>
      <c r="K42" s="1148">
        <f t="shared" si="3"/>
        <v>0</v>
      </c>
      <c r="L42" s="1148">
        <f t="shared" si="3"/>
        <v>0</v>
      </c>
      <c r="M42" s="1148">
        <f t="shared" si="3"/>
        <v>0</v>
      </c>
      <c r="N42" s="1148">
        <f t="shared" si="3"/>
        <v>0</v>
      </c>
      <c r="O42" s="1148">
        <f t="shared" si="3"/>
        <v>0</v>
      </c>
      <c r="P42" s="1148">
        <f t="shared" si="3"/>
        <v>0</v>
      </c>
      <c r="Q42" s="1148">
        <f t="shared" si="3"/>
        <v>0</v>
      </c>
      <c r="R42" s="1148">
        <f t="shared" si="3"/>
        <v>16800</v>
      </c>
      <c r="S42" s="1148">
        <f t="shared" si="3"/>
        <v>0</v>
      </c>
      <c r="T42" s="1097"/>
      <c r="U42" s="705"/>
    </row>
    <row r="43" spans="1:21" s="262" customFormat="1" ht="48" x14ac:dyDescent="0.2">
      <c r="A43" s="183">
        <v>40</v>
      </c>
      <c r="B43" s="444" t="s">
        <v>426</v>
      </c>
      <c r="C43" s="200"/>
      <c r="D43" s="197"/>
      <c r="E43" s="114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5"/>
    </row>
    <row r="44" spans="1:21" s="262" customFormat="1" ht="65.25" x14ac:dyDescent="0.2">
      <c r="A44" s="1145"/>
      <c r="B44" s="262" t="s">
        <v>1644</v>
      </c>
      <c r="C44" s="310" t="s">
        <v>1645</v>
      </c>
      <c r="D44" s="265"/>
      <c r="E44" s="1147"/>
      <c r="F44" s="860"/>
      <c r="G44" s="860"/>
      <c r="H44" s="860"/>
      <c r="I44" s="860"/>
      <c r="J44" s="860"/>
      <c r="K44" s="860"/>
      <c r="L44" s="860"/>
      <c r="M44" s="860"/>
      <c r="N44" s="860"/>
      <c r="O44" s="860"/>
      <c r="P44" s="860"/>
      <c r="Q44" s="860"/>
      <c r="R44" s="860"/>
      <c r="S44" s="860"/>
      <c r="T44" s="860"/>
      <c r="U44" s="265" t="s">
        <v>1496</v>
      </c>
    </row>
    <row r="45" spans="1:21" s="262" customFormat="1" ht="65.25" x14ac:dyDescent="0.2">
      <c r="A45" s="1145"/>
      <c r="B45" s="1136" t="s">
        <v>1646</v>
      </c>
      <c r="C45" s="265" t="s">
        <v>1647</v>
      </c>
      <c r="D45" s="265"/>
      <c r="E45" s="1147"/>
      <c r="F45" s="860"/>
      <c r="G45" s="860"/>
      <c r="H45" s="860"/>
      <c r="I45" s="860"/>
      <c r="J45" s="860"/>
      <c r="K45" s="860"/>
      <c r="L45" s="860"/>
      <c r="M45" s="860"/>
      <c r="N45" s="860"/>
      <c r="O45" s="860"/>
      <c r="P45" s="860"/>
      <c r="Q45" s="860"/>
      <c r="R45" s="860"/>
      <c r="S45" s="860"/>
      <c r="T45" s="860"/>
      <c r="U45" s="205"/>
    </row>
    <row r="46" spans="1:21" s="262" customFormat="1" ht="21.75" x14ac:dyDescent="0.2">
      <c r="A46" s="1145"/>
      <c r="B46" s="262" t="s">
        <v>1648</v>
      </c>
      <c r="C46" s="1138" t="s">
        <v>1649</v>
      </c>
      <c r="D46" s="265"/>
      <c r="E46" s="1147"/>
      <c r="F46" s="860"/>
      <c r="G46" s="860"/>
      <c r="H46" s="860"/>
      <c r="I46" s="860"/>
      <c r="J46" s="860"/>
      <c r="K46" s="860"/>
      <c r="L46" s="860"/>
      <c r="M46" s="860"/>
      <c r="N46" s="860"/>
      <c r="O46" s="860"/>
      <c r="P46" s="860"/>
      <c r="Q46" s="860"/>
      <c r="R46" s="860"/>
      <c r="S46" s="860"/>
      <c r="T46" s="860"/>
      <c r="U46" s="205"/>
    </row>
    <row r="47" spans="1:21" s="262" customFormat="1" ht="43.5" x14ac:dyDescent="0.2">
      <c r="A47" s="1145"/>
      <c r="B47" s="1136" t="s">
        <v>1640</v>
      </c>
      <c r="C47" s="310" t="s">
        <v>1650</v>
      </c>
      <c r="D47" s="265"/>
      <c r="E47" s="1147"/>
      <c r="F47" s="860"/>
      <c r="G47" s="860"/>
      <c r="H47" s="860"/>
      <c r="I47" s="860"/>
      <c r="J47" s="860"/>
      <c r="K47" s="860"/>
      <c r="L47" s="860"/>
      <c r="M47" s="860"/>
      <c r="N47" s="860"/>
      <c r="O47" s="860"/>
      <c r="P47" s="860"/>
      <c r="Q47" s="860"/>
      <c r="R47" s="860"/>
      <c r="S47" s="860"/>
      <c r="T47" s="860"/>
      <c r="U47" s="205"/>
    </row>
    <row r="48" spans="1:21" s="198" customFormat="1" ht="21.75" x14ac:dyDescent="0.2">
      <c r="A48" s="1142"/>
      <c r="B48" s="1143"/>
      <c r="C48" s="1144"/>
      <c r="D48" s="705"/>
      <c r="E48" s="1148"/>
      <c r="F48" s="1097"/>
      <c r="G48" s="1097"/>
      <c r="H48" s="1097"/>
      <c r="I48" s="1097"/>
      <c r="J48" s="1097"/>
      <c r="K48" s="1097"/>
      <c r="L48" s="1097"/>
      <c r="M48" s="1097"/>
      <c r="N48" s="1097"/>
      <c r="O48" s="1097"/>
      <c r="P48" s="1097"/>
      <c r="Q48" s="1097"/>
      <c r="R48" s="1097"/>
      <c r="S48" s="1097"/>
      <c r="T48" s="1097"/>
      <c r="U48" s="705"/>
    </row>
    <row r="49" spans="1:21" s="199" customFormat="1" ht="21.75" x14ac:dyDescent="0.5">
      <c r="A49" s="297"/>
      <c r="B49" s="284"/>
      <c r="C49" s="298"/>
      <c r="D49" s="299"/>
      <c r="E49" s="209">
        <f>E48+E42+E39+E29+E24</f>
        <v>101200</v>
      </c>
      <c r="F49" s="209">
        <f t="shared" ref="F49:T49" si="4">F48+F42+F39+F29+F24</f>
        <v>0</v>
      </c>
      <c r="G49" s="209">
        <f t="shared" si="4"/>
        <v>101200</v>
      </c>
      <c r="H49" s="209">
        <f t="shared" si="4"/>
        <v>0</v>
      </c>
      <c r="I49" s="209">
        <f t="shared" si="4"/>
        <v>0</v>
      </c>
      <c r="J49" s="209">
        <f t="shared" si="4"/>
        <v>0</v>
      </c>
      <c r="K49" s="209">
        <f t="shared" si="4"/>
        <v>10200</v>
      </c>
      <c r="L49" s="209">
        <f t="shared" si="4"/>
        <v>23400</v>
      </c>
      <c r="M49" s="209">
        <f t="shared" si="4"/>
        <v>0</v>
      </c>
      <c r="N49" s="209">
        <f t="shared" si="4"/>
        <v>34000</v>
      </c>
      <c r="O49" s="209">
        <f t="shared" si="4"/>
        <v>0</v>
      </c>
      <c r="P49" s="209">
        <f t="shared" si="4"/>
        <v>0</v>
      </c>
      <c r="Q49" s="209">
        <f t="shared" si="4"/>
        <v>0</v>
      </c>
      <c r="R49" s="209">
        <f t="shared" si="4"/>
        <v>33600</v>
      </c>
      <c r="S49" s="209">
        <f t="shared" si="4"/>
        <v>0</v>
      </c>
      <c r="T49" s="209">
        <f t="shared" si="4"/>
        <v>0</v>
      </c>
      <c r="U49" s="299"/>
    </row>
  </sheetData>
  <mergeCells count="11">
    <mergeCell ref="A1:U1"/>
    <mergeCell ref="A12:A14"/>
    <mergeCell ref="B12:B14"/>
    <mergeCell ref="E12:H12"/>
    <mergeCell ref="I12:T12"/>
    <mergeCell ref="I13:K13"/>
    <mergeCell ref="L13:N13"/>
    <mergeCell ref="O13:Q13"/>
    <mergeCell ref="R13:T13"/>
    <mergeCell ref="D10:G10"/>
    <mergeCell ref="D11:G11"/>
  </mergeCells>
  <pageMargins left="0.51181102362204722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1FF6-1C40-4B96-879C-AAC371B9FA05}">
  <sheetPr>
    <tabColor rgb="FFFFFF00"/>
  </sheetPr>
  <dimension ref="A1:U73"/>
  <sheetViews>
    <sheetView zoomScale="59" zoomScaleNormal="59" workbookViewId="0">
      <selection activeCell="F17" sqref="F17"/>
    </sheetView>
  </sheetViews>
  <sheetFormatPr defaultColWidth="9.140625" defaultRowHeight="24" x14ac:dyDescent="0.55000000000000004"/>
  <cols>
    <col min="1" max="1" width="5.7109375" style="1" customWidth="1"/>
    <col min="2" max="2" width="33.28515625" style="1" customWidth="1"/>
    <col min="3" max="3" width="23" style="1" customWidth="1"/>
    <col min="4" max="4" width="18.28515625" style="1" customWidth="1"/>
    <col min="5" max="5" width="11.28515625" style="1" bestFit="1" customWidth="1"/>
    <col min="6" max="6" width="11.28515625" style="1" customWidth="1"/>
    <col min="7" max="7" width="10.28515625" style="1" customWidth="1"/>
    <col min="8" max="8" width="11.140625" style="1" customWidth="1"/>
    <col min="9" max="9" width="9.5703125" style="1" customWidth="1"/>
    <col min="10" max="10" width="10.140625" style="1" customWidth="1"/>
    <col min="11" max="16384" width="9.140625" style="1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27.75" x14ac:dyDescent="0.65">
      <c r="A2" s="515"/>
      <c r="B2" s="515"/>
      <c r="C2" s="515"/>
      <c r="D2" s="515"/>
      <c r="E2" s="515"/>
      <c r="F2" s="515"/>
      <c r="G2" s="515"/>
      <c r="H2" s="515"/>
      <c r="I2" s="515"/>
    </row>
    <row r="3" spans="1:21" ht="27.75" x14ac:dyDescent="0.55000000000000004">
      <c r="A3" s="25"/>
      <c r="B3" s="45" t="s">
        <v>26</v>
      </c>
      <c r="C3" s="28" t="s">
        <v>34</v>
      </c>
      <c r="D3" s="514" t="s">
        <v>29</v>
      </c>
      <c r="E3" s="3"/>
      <c r="F3" s="179" t="s">
        <v>547</v>
      </c>
      <c r="G3" s="3"/>
      <c r="H3" s="179" t="s">
        <v>548</v>
      </c>
      <c r="I3" s="26"/>
    </row>
    <row r="4" spans="1:21" ht="27.75" x14ac:dyDescent="0.55000000000000004">
      <c r="A4" s="25"/>
      <c r="B4" s="45" t="s">
        <v>48</v>
      </c>
      <c r="C4" s="28" t="s">
        <v>149</v>
      </c>
      <c r="D4" s="21"/>
      <c r="F4" s="2"/>
      <c r="G4" s="2"/>
      <c r="H4" s="2"/>
    </row>
    <row r="5" spans="1:21" ht="27.75" x14ac:dyDescent="0.55000000000000004">
      <c r="A5" s="25"/>
      <c r="B5" s="45" t="s">
        <v>515</v>
      </c>
      <c r="C5" s="432" t="s">
        <v>549</v>
      </c>
      <c r="D5" s="21"/>
      <c r="E5" s="2"/>
      <c r="F5" s="2"/>
      <c r="G5" s="2"/>
    </row>
    <row r="6" spans="1:21" ht="27.75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ht="27.75" x14ac:dyDescent="0.65">
      <c r="A7" s="25"/>
      <c r="B7" s="27" t="s">
        <v>32</v>
      </c>
      <c r="C7" s="18"/>
      <c r="D7" s="1" t="s">
        <v>550</v>
      </c>
      <c r="F7" s="21"/>
      <c r="H7" s="21"/>
      <c r="J7" s="21"/>
    </row>
    <row r="8" spans="1:21" ht="27.75" x14ac:dyDescent="0.65">
      <c r="A8" s="25"/>
      <c r="B8" s="27"/>
      <c r="C8" s="18"/>
      <c r="D8" s="1" t="s">
        <v>551</v>
      </c>
      <c r="F8" s="21"/>
      <c r="H8" s="21"/>
      <c r="J8" s="21"/>
    </row>
    <row r="9" spans="1:21" ht="27.75" x14ac:dyDescent="0.65">
      <c r="A9" s="25"/>
      <c r="B9" s="27"/>
      <c r="C9" s="18"/>
      <c r="D9" s="1" t="s">
        <v>552</v>
      </c>
      <c r="F9" s="21"/>
      <c r="H9" s="21"/>
      <c r="J9" s="21"/>
    </row>
    <row r="10" spans="1:21" ht="27.75" x14ac:dyDescent="0.65">
      <c r="A10" s="25"/>
      <c r="B10" s="27" t="s">
        <v>502</v>
      </c>
      <c r="C10" s="18"/>
      <c r="D10" s="568" t="s">
        <v>553</v>
      </c>
      <c r="E10" s="21"/>
      <c r="F10" s="2"/>
      <c r="G10" s="2"/>
      <c r="H10" s="2"/>
    </row>
    <row r="11" spans="1:21" x14ac:dyDescent="0.55000000000000004">
      <c r="A11" s="1791" t="s">
        <v>0</v>
      </c>
      <c r="B11" s="1791" t="s">
        <v>31</v>
      </c>
      <c r="C11" s="578"/>
      <c r="D11" s="70" t="s">
        <v>24</v>
      </c>
      <c r="E11" s="1794" t="s">
        <v>1</v>
      </c>
      <c r="F11" s="1795"/>
      <c r="G11" s="1795"/>
      <c r="H11" s="1796"/>
      <c r="I11" s="1745" t="s">
        <v>203</v>
      </c>
      <c r="J11" s="1746"/>
      <c r="K11" s="1746"/>
      <c r="L11" s="1746"/>
      <c r="M11" s="1746"/>
      <c r="N11" s="1746"/>
      <c r="O11" s="1746"/>
      <c r="P11" s="1746"/>
      <c r="Q11" s="1746"/>
      <c r="R11" s="1746"/>
      <c r="S11" s="1746"/>
      <c r="T11" s="1747"/>
      <c r="U11" s="579"/>
    </row>
    <row r="12" spans="1:21" x14ac:dyDescent="0.55000000000000004">
      <c r="A12" s="1792"/>
      <c r="B12" s="1792"/>
      <c r="C12" s="580" t="s">
        <v>23</v>
      </c>
      <c r="D12" s="581" t="s">
        <v>25</v>
      </c>
      <c r="E12" s="582" t="s">
        <v>5</v>
      </c>
      <c r="F12" s="583" t="s">
        <v>204</v>
      </c>
      <c r="G12" s="583" t="s">
        <v>205</v>
      </c>
      <c r="H12" s="583" t="s">
        <v>206</v>
      </c>
      <c r="I12" s="1745" t="s">
        <v>207</v>
      </c>
      <c r="J12" s="1746"/>
      <c r="K12" s="1747"/>
      <c r="L12" s="1745" t="s">
        <v>208</v>
      </c>
      <c r="M12" s="1746"/>
      <c r="N12" s="1747"/>
      <c r="O12" s="1745" t="s">
        <v>209</v>
      </c>
      <c r="P12" s="1746"/>
      <c r="Q12" s="1747"/>
      <c r="R12" s="1745" t="s">
        <v>210</v>
      </c>
      <c r="S12" s="1746"/>
      <c r="T12" s="1747"/>
      <c r="U12" s="1633" t="s">
        <v>8</v>
      </c>
    </row>
    <row r="13" spans="1:21" x14ac:dyDescent="0.55000000000000004">
      <c r="A13" s="1793"/>
      <c r="B13" s="1793"/>
      <c r="C13" s="71"/>
      <c r="D13" s="72"/>
      <c r="E13" s="72"/>
      <c r="F13" s="425" t="s">
        <v>6</v>
      </c>
      <c r="G13" s="425" t="s">
        <v>6</v>
      </c>
      <c r="H13" s="425" t="s">
        <v>6</v>
      </c>
      <c r="I13" s="426" t="s">
        <v>211</v>
      </c>
      <c r="J13" s="426" t="s">
        <v>212</v>
      </c>
      <c r="K13" s="426" t="s">
        <v>213</v>
      </c>
      <c r="L13" s="426" t="s">
        <v>214</v>
      </c>
      <c r="M13" s="426" t="s">
        <v>215</v>
      </c>
      <c r="N13" s="426" t="s">
        <v>216</v>
      </c>
      <c r="O13" s="426" t="s">
        <v>217</v>
      </c>
      <c r="P13" s="426" t="s">
        <v>218</v>
      </c>
      <c r="Q13" s="426" t="s">
        <v>219</v>
      </c>
      <c r="R13" s="426" t="s">
        <v>220</v>
      </c>
      <c r="S13" s="426" t="s">
        <v>221</v>
      </c>
      <c r="T13" s="426" t="s">
        <v>222</v>
      </c>
      <c r="U13" s="584"/>
    </row>
    <row r="14" spans="1:21" s="1627" customFormat="1" ht="48" x14ac:dyDescent="0.2">
      <c r="A14" s="1634">
        <v>41</v>
      </c>
      <c r="B14" s="1635" t="s">
        <v>1624</v>
      </c>
      <c r="C14" s="1636"/>
      <c r="D14" s="1636"/>
      <c r="E14" s="1637"/>
      <c r="F14" s="1637"/>
      <c r="G14" s="1637"/>
      <c r="H14" s="1637"/>
      <c r="I14" s="1637"/>
      <c r="J14" s="1637"/>
      <c r="K14" s="1637"/>
      <c r="L14" s="1637"/>
      <c r="M14" s="1637"/>
      <c r="N14" s="1637"/>
      <c r="O14" s="1637"/>
      <c r="P14" s="1637"/>
      <c r="Q14" s="1637"/>
      <c r="R14" s="1637"/>
      <c r="S14" s="1637"/>
      <c r="T14" s="1637"/>
      <c r="U14" s="793" t="s">
        <v>1496</v>
      </c>
    </row>
    <row r="15" spans="1:21" s="1641" customFormat="1" ht="43.5" x14ac:dyDescent="0.2">
      <c r="A15" s="1638"/>
      <c r="B15" s="1102" t="s">
        <v>1561</v>
      </c>
      <c r="C15" s="1102"/>
      <c r="D15" s="793"/>
      <c r="E15" s="1789" t="s">
        <v>1562</v>
      </c>
      <c r="F15" s="1790"/>
      <c r="G15" s="1639"/>
      <c r="H15" s="1639"/>
      <c r="I15" s="1639"/>
      <c r="J15" s="1639"/>
      <c r="K15" s="1639"/>
      <c r="L15" s="1639"/>
      <c r="M15" s="1639"/>
      <c r="N15" s="1639"/>
      <c r="O15" s="1639"/>
      <c r="P15" s="1639"/>
      <c r="Q15" s="1639"/>
      <c r="R15" s="1639"/>
      <c r="S15" s="1639"/>
      <c r="T15" s="1639"/>
      <c r="U15" s="1640"/>
    </row>
    <row r="16" spans="1:21" s="1641" customFormat="1" ht="43.5" x14ac:dyDescent="0.2">
      <c r="A16" s="1638"/>
      <c r="B16" s="1102" t="s">
        <v>1563</v>
      </c>
      <c r="C16" s="1102"/>
      <c r="D16" s="793"/>
      <c r="E16" s="1789" t="s">
        <v>1564</v>
      </c>
      <c r="F16" s="1790"/>
      <c r="G16" s="1639"/>
      <c r="H16" s="1639"/>
      <c r="I16" s="1639"/>
      <c r="J16" s="1639"/>
      <c r="K16" s="1639"/>
      <c r="L16" s="1639"/>
      <c r="M16" s="1639"/>
      <c r="N16" s="1639"/>
      <c r="O16" s="1639"/>
      <c r="P16" s="1639"/>
      <c r="Q16" s="1639"/>
      <c r="R16" s="1639"/>
      <c r="S16" s="1639"/>
      <c r="T16" s="1639"/>
      <c r="U16" s="1640"/>
    </row>
    <row r="17" spans="1:21" s="1641" customFormat="1" x14ac:dyDescent="0.2">
      <c r="A17" s="1638"/>
      <c r="B17" s="1102"/>
      <c r="C17" s="1102"/>
      <c r="D17" s="793"/>
      <c r="E17" s="1642" t="s">
        <v>1565</v>
      </c>
      <c r="F17" s="1642"/>
      <c r="G17" s="1639"/>
      <c r="H17" s="1639"/>
      <c r="I17" s="1639"/>
      <c r="J17" s="1639"/>
      <c r="K17" s="1639"/>
      <c r="L17" s="1639"/>
      <c r="M17" s="1639"/>
      <c r="N17" s="1639"/>
      <c r="O17" s="1639"/>
      <c r="P17" s="1639"/>
      <c r="Q17" s="1639"/>
      <c r="R17" s="1639"/>
      <c r="S17" s="1639"/>
      <c r="T17" s="1639"/>
      <c r="U17" s="1640"/>
    </row>
    <row r="18" spans="1:21" s="1641" customFormat="1" ht="43.5" x14ac:dyDescent="0.2">
      <c r="A18" s="1638"/>
      <c r="B18" s="1102" t="s">
        <v>1566</v>
      </c>
      <c r="C18" s="1102" t="s">
        <v>1567</v>
      </c>
      <c r="D18" s="1643" t="s">
        <v>1568</v>
      </c>
      <c r="E18" s="1642"/>
      <c r="F18" s="1642"/>
      <c r="G18" s="1639"/>
      <c r="H18" s="1639"/>
      <c r="I18" s="1639"/>
      <c r="J18" s="1639"/>
      <c r="K18" s="1639"/>
      <c r="L18" s="1639"/>
      <c r="M18" s="1639"/>
      <c r="N18" s="1639"/>
      <c r="O18" s="1639"/>
      <c r="P18" s="1639"/>
      <c r="Q18" s="1639"/>
      <c r="R18" s="1639"/>
      <c r="S18" s="1639"/>
      <c r="T18" s="1639"/>
      <c r="U18" s="1640"/>
    </row>
    <row r="19" spans="1:21" s="1641" customFormat="1" ht="43.5" x14ac:dyDescent="0.2">
      <c r="A19" s="1638"/>
      <c r="B19" s="1102" t="s">
        <v>1569</v>
      </c>
      <c r="C19" s="1102" t="s">
        <v>1570</v>
      </c>
      <c r="D19" s="793"/>
      <c r="E19" s="1642"/>
      <c r="F19" s="1642"/>
      <c r="G19" s="1639"/>
      <c r="H19" s="1639"/>
      <c r="I19" s="1639"/>
      <c r="J19" s="1639"/>
      <c r="K19" s="1639"/>
      <c r="L19" s="1639"/>
      <c r="M19" s="1639"/>
      <c r="N19" s="1639"/>
      <c r="O19" s="1639"/>
      <c r="P19" s="1639"/>
      <c r="Q19" s="1639"/>
      <c r="R19" s="1639"/>
      <c r="S19" s="1639"/>
      <c r="T19" s="1639"/>
      <c r="U19" s="1640"/>
    </row>
    <row r="20" spans="1:21" s="1641" customFormat="1" ht="65.25" x14ac:dyDescent="0.2">
      <c r="A20" s="1638"/>
      <c r="B20" s="1102" t="s">
        <v>1571</v>
      </c>
      <c r="C20" s="1102"/>
      <c r="D20" s="1643" t="s">
        <v>1194</v>
      </c>
      <c r="E20" s="1642"/>
      <c r="F20" s="1642"/>
      <c r="G20" s="1639"/>
      <c r="H20" s="1639"/>
      <c r="I20" s="1639"/>
      <c r="J20" s="1639"/>
      <c r="K20" s="1639"/>
      <c r="L20" s="1639"/>
      <c r="M20" s="1639"/>
      <c r="N20" s="1639"/>
      <c r="O20" s="1639"/>
      <c r="P20" s="1639"/>
      <c r="Q20" s="1639"/>
      <c r="R20" s="1639"/>
      <c r="S20" s="1639"/>
      <c r="T20" s="1639"/>
      <c r="U20" s="1640"/>
    </row>
    <row r="21" spans="1:21" s="1641" customFormat="1" ht="65.25" x14ac:dyDescent="0.2">
      <c r="A21" s="1638"/>
      <c r="B21" s="1102" t="s">
        <v>1572</v>
      </c>
      <c r="C21" s="1102" t="s">
        <v>1567</v>
      </c>
      <c r="D21" s="793" t="s">
        <v>1573</v>
      </c>
      <c r="E21" s="1642"/>
      <c r="F21" s="1642"/>
      <c r="G21" s="1639"/>
      <c r="H21" s="1639"/>
      <c r="I21" s="1639"/>
      <c r="J21" s="1639"/>
      <c r="K21" s="1639"/>
      <c r="L21" s="1639"/>
      <c r="M21" s="1639"/>
      <c r="N21" s="1639"/>
      <c r="O21" s="1639"/>
      <c r="P21" s="1639"/>
      <c r="Q21" s="1639"/>
      <c r="R21" s="1639"/>
      <c r="S21" s="1639"/>
      <c r="T21" s="1639"/>
      <c r="U21" s="1640"/>
    </row>
    <row r="22" spans="1:21" s="1641" customFormat="1" ht="43.5" x14ac:dyDescent="0.2">
      <c r="A22" s="1638"/>
      <c r="B22" s="1102" t="s">
        <v>1574</v>
      </c>
      <c r="C22" s="1102"/>
      <c r="D22" s="793"/>
      <c r="E22" s="1642"/>
      <c r="F22" s="1642"/>
      <c r="G22" s="1639"/>
      <c r="H22" s="1639"/>
      <c r="I22" s="1639"/>
      <c r="J22" s="1639"/>
      <c r="K22" s="1639"/>
      <c r="L22" s="1639"/>
      <c r="M22" s="1639"/>
      <c r="N22" s="1639"/>
      <c r="O22" s="1639"/>
      <c r="P22" s="1639"/>
      <c r="Q22" s="1639"/>
      <c r="R22" s="1639"/>
      <c r="S22" s="1639"/>
      <c r="T22" s="1639"/>
      <c r="U22" s="1640"/>
    </row>
    <row r="23" spans="1:21" s="1641" customFormat="1" ht="43.5" x14ac:dyDescent="0.2">
      <c r="A23" s="1638"/>
      <c r="B23" s="1102" t="s">
        <v>1575</v>
      </c>
      <c r="C23" s="1102" t="s">
        <v>1576</v>
      </c>
      <c r="D23" s="793" t="s">
        <v>1573</v>
      </c>
      <c r="E23" s="1642"/>
      <c r="F23" s="1642"/>
      <c r="G23" s="1639"/>
      <c r="H23" s="1639"/>
      <c r="I23" s="1639"/>
      <c r="J23" s="1639"/>
      <c r="K23" s="1639"/>
      <c r="L23" s="1639"/>
      <c r="M23" s="1639"/>
      <c r="N23" s="1639"/>
      <c r="O23" s="1639"/>
      <c r="P23" s="1639"/>
      <c r="Q23" s="1639"/>
      <c r="R23" s="1639"/>
      <c r="S23" s="1639"/>
      <c r="T23" s="1639"/>
      <c r="U23" s="1640"/>
    </row>
    <row r="24" spans="1:21" s="1641" customFormat="1" ht="43.5" x14ac:dyDescent="0.2">
      <c r="A24" s="1638"/>
      <c r="B24" s="1102"/>
      <c r="C24" s="1102" t="s">
        <v>1577</v>
      </c>
      <c r="D24" s="793"/>
      <c r="E24" s="1642"/>
      <c r="F24" s="1642"/>
      <c r="G24" s="1639"/>
      <c r="H24" s="1639"/>
      <c r="I24" s="1639"/>
      <c r="J24" s="1639"/>
      <c r="K24" s="1639"/>
      <c r="L24" s="1639"/>
      <c r="M24" s="1639"/>
      <c r="N24" s="1639"/>
      <c r="O24" s="1639"/>
      <c r="P24" s="1639"/>
      <c r="Q24" s="1639"/>
      <c r="R24" s="1639"/>
      <c r="S24" s="1639"/>
      <c r="T24" s="1639"/>
      <c r="U24" s="1640"/>
    </row>
    <row r="25" spans="1:21" s="1641" customFormat="1" ht="65.25" x14ac:dyDescent="0.2">
      <c r="A25" s="1638"/>
      <c r="B25" s="1102" t="s">
        <v>1578</v>
      </c>
      <c r="C25" s="1102" t="s">
        <v>1579</v>
      </c>
      <c r="D25" s="1643" t="s">
        <v>1580</v>
      </c>
      <c r="E25" s="1642">
        <f>F25+G25+H25</f>
        <v>15000</v>
      </c>
      <c r="F25" s="1642"/>
      <c r="G25" s="1639"/>
      <c r="H25" s="1642">
        <f>K25</f>
        <v>15000</v>
      </c>
      <c r="I25" s="1639"/>
      <c r="J25" s="1639"/>
      <c r="K25" s="1639">
        <v>15000</v>
      </c>
      <c r="L25" s="1639"/>
      <c r="M25" s="1639"/>
      <c r="N25" s="1639"/>
      <c r="O25" s="1639"/>
      <c r="P25" s="1639"/>
      <c r="Q25" s="1639"/>
      <c r="R25" s="1639"/>
      <c r="S25" s="1639"/>
      <c r="T25" s="1639"/>
      <c r="U25" s="1640"/>
    </row>
    <row r="26" spans="1:21" s="1641" customFormat="1" x14ac:dyDescent="0.2">
      <c r="A26" s="1638"/>
      <c r="B26" s="1102"/>
      <c r="C26" s="1102" t="s">
        <v>1581</v>
      </c>
      <c r="D26" s="1644"/>
      <c r="E26" s="1642"/>
      <c r="F26" s="1642"/>
      <c r="G26" s="1639"/>
      <c r="H26" s="1639"/>
      <c r="I26" s="1639"/>
      <c r="J26" s="1639"/>
      <c r="K26" s="1639"/>
      <c r="L26" s="1639"/>
      <c r="M26" s="1639"/>
      <c r="N26" s="1639"/>
      <c r="O26" s="1639"/>
      <c r="P26" s="1639"/>
      <c r="Q26" s="1639"/>
      <c r="R26" s="1639"/>
      <c r="S26" s="1639"/>
      <c r="T26" s="1639"/>
      <c r="U26" s="1640"/>
    </row>
    <row r="27" spans="1:21" s="1641" customFormat="1" ht="43.5" x14ac:dyDescent="0.2">
      <c r="A27" s="1638"/>
      <c r="B27" s="1102"/>
      <c r="C27" s="1102" t="s">
        <v>1582</v>
      </c>
      <c r="D27" s="1644"/>
      <c r="E27" s="1642"/>
      <c r="F27" s="1642"/>
      <c r="G27" s="1639"/>
      <c r="H27" s="1639"/>
      <c r="I27" s="1639"/>
      <c r="J27" s="1639"/>
      <c r="K27" s="1639"/>
      <c r="L27" s="1639"/>
      <c r="M27" s="1639"/>
      <c r="N27" s="1639"/>
      <c r="O27" s="1639"/>
      <c r="P27" s="1639"/>
      <c r="Q27" s="1639"/>
      <c r="R27" s="1639"/>
      <c r="S27" s="1639"/>
      <c r="T27" s="1639"/>
      <c r="U27" s="1640"/>
    </row>
    <row r="28" spans="1:21" s="1641" customFormat="1" x14ac:dyDescent="0.2">
      <c r="A28" s="1638"/>
      <c r="B28" s="1102"/>
      <c r="C28" s="1102" t="s">
        <v>1583</v>
      </c>
      <c r="D28" s="1644"/>
      <c r="E28" s="1642"/>
      <c r="F28" s="1642"/>
      <c r="G28" s="1639"/>
      <c r="H28" s="1639"/>
      <c r="I28" s="1639"/>
      <c r="J28" s="1639"/>
      <c r="K28" s="1639"/>
      <c r="L28" s="1639"/>
      <c r="M28" s="1639"/>
      <c r="N28" s="1639"/>
      <c r="O28" s="1639"/>
      <c r="P28" s="1639"/>
      <c r="Q28" s="1639"/>
      <c r="R28" s="1639"/>
      <c r="S28" s="1639"/>
      <c r="T28" s="1639"/>
      <c r="U28" s="1640"/>
    </row>
    <row r="29" spans="1:21" s="1641" customFormat="1" x14ac:dyDescent="0.2">
      <c r="A29" s="1638"/>
      <c r="B29" s="1102"/>
      <c r="C29" s="1102" t="s">
        <v>1584</v>
      </c>
      <c r="D29" s="1644"/>
      <c r="E29" s="1642"/>
      <c r="F29" s="1642"/>
      <c r="G29" s="1639"/>
      <c r="H29" s="1639"/>
      <c r="I29" s="1639"/>
      <c r="J29" s="1639"/>
      <c r="K29" s="1639"/>
      <c r="L29" s="1639"/>
      <c r="M29" s="1639"/>
      <c r="N29" s="1639"/>
      <c r="O29" s="1639"/>
      <c r="P29" s="1639"/>
      <c r="Q29" s="1639"/>
      <c r="R29" s="1639"/>
      <c r="S29" s="1639"/>
      <c r="T29" s="1639"/>
      <c r="U29" s="1640"/>
    </row>
    <row r="30" spans="1:21" s="1641" customFormat="1" x14ac:dyDescent="0.2">
      <c r="A30" s="1638"/>
      <c r="B30" s="1102"/>
      <c r="C30" s="1102" t="s">
        <v>1585</v>
      </c>
      <c r="D30" s="1644"/>
      <c r="E30" s="1642"/>
      <c r="F30" s="1642"/>
      <c r="G30" s="1639"/>
      <c r="H30" s="1639"/>
      <c r="I30" s="1639"/>
      <c r="J30" s="1639"/>
      <c r="K30" s="1639"/>
      <c r="L30" s="1639"/>
      <c r="M30" s="1639"/>
      <c r="N30" s="1639"/>
      <c r="O30" s="1639"/>
      <c r="P30" s="1639"/>
      <c r="Q30" s="1639"/>
      <c r="R30" s="1639"/>
      <c r="S30" s="1639"/>
      <c r="T30" s="1639"/>
      <c r="U30" s="1640"/>
    </row>
    <row r="31" spans="1:21" s="1641" customFormat="1" x14ac:dyDescent="0.2">
      <c r="A31" s="1638"/>
      <c r="B31" s="1102"/>
      <c r="C31" s="1102" t="s">
        <v>1586</v>
      </c>
      <c r="D31" s="1644"/>
      <c r="E31" s="1642"/>
      <c r="F31" s="1642"/>
      <c r="G31" s="1639"/>
      <c r="H31" s="1639"/>
      <c r="I31" s="1639"/>
      <c r="J31" s="1639"/>
      <c r="K31" s="1639"/>
      <c r="L31" s="1639"/>
      <c r="M31" s="1639"/>
      <c r="N31" s="1639"/>
      <c r="O31" s="1639"/>
      <c r="P31" s="1639"/>
      <c r="Q31" s="1639"/>
      <c r="R31" s="1639"/>
      <c r="S31" s="1639"/>
      <c r="T31" s="1639"/>
      <c r="U31" s="1640"/>
    </row>
    <row r="32" spans="1:21" s="1641" customFormat="1" ht="43.5" x14ac:dyDescent="0.2">
      <c r="A32" s="1638"/>
      <c r="B32" s="1102" t="s">
        <v>1587</v>
      </c>
      <c r="C32" s="1102" t="s">
        <v>1567</v>
      </c>
      <c r="D32" s="1342" t="s">
        <v>1588</v>
      </c>
      <c r="E32" s="1642"/>
      <c r="F32" s="1642"/>
      <c r="G32" s="1639"/>
      <c r="H32" s="1639"/>
      <c r="I32" s="1639"/>
      <c r="J32" s="1639"/>
      <c r="K32" s="1639"/>
      <c r="L32" s="1639"/>
      <c r="M32" s="1639"/>
      <c r="N32" s="1639"/>
      <c r="O32" s="1639"/>
      <c r="P32" s="1639"/>
      <c r="Q32" s="1639"/>
      <c r="R32" s="1639"/>
      <c r="S32" s="1639"/>
      <c r="T32" s="1639"/>
      <c r="U32" s="1640"/>
    </row>
    <row r="33" spans="1:21" s="1641" customFormat="1" ht="43.5" x14ac:dyDescent="0.2">
      <c r="A33" s="1638"/>
      <c r="B33" s="1102" t="s">
        <v>1589</v>
      </c>
      <c r="C33" s="1102" t="s">
        <v>1590</v>
      </c>
      <c r="D33" s="1342" t="s">
        <v>1349</v>
      </c>
      <c r="E33" s="1642"/>
      <c r="F33" s="1642"/>
      <c r="G33" s="1639"/>
      <c r="H33" s="1639"/>
      <c r="I33" s="1639"/>
      <c r="J33" s="1639"/>
      <c r="K33" s="1639"/>
      <c r="L33" s="1639"/>
      <c r="M33" s="1639"/>
      <c r="N33" s="1639"/>
      <c r="O33" s="1639"/>
      <c r="P33" s="1639"/>
      <c r="Q33" s="1639"/>
      <c r="R33" s="1639"/>
      <c r="S33" s="1639"/>
      <c r="T33" s="1639"/>
      <c r="U33" s="1640"/>
    </row>
    <row r="34" spans="1:21" s="1641" customFormat="1" ht="43.5" x14ac:dyDescent="0.2">
      <c r="A34" s="1638"/>
      <c r="B34" s="1102" t="s">
        <v>1591</v>
      </c>
      <c r="C34" s="1102" t="s">
        <v>1592</v>
      </c>
      <c r="D34" s="1643">
        <v>23529</v>
      </c>
      <c r="E34" s="1642"/>
      <c r="F34" s="1642"/>
      <c r="G34" s="1639"/>
      <c r="H34" s="1639"/>
      <c r="I34" s="1639"/>
      <c r="J34" s="1639"/>
      <c r="K34" s="1639"/>
      <c r="L34" s="1639"/>
      <c r="M34" s="1639"/>
      <c r="N34" s="1639"/>
      <c r="O34" s="1639"/>
      <c r="P34" s="1639"/>
      <c r="Q34" s="1639"/>
      <c r="R34" s="1639"/>
      <c r="S34" s="1639"/>
      <c r="T34" s="1639"/>
      <c r="U34" s="1640"/>
    </row>
    <row r="35" spans="1:21" s="1541" customFormat="1" x14ac:dyDescent="0.2">
      <c r="A35" s="1645"/>
      <c r="B35" s="1645"/>
      <c r="C35" s="1646"/>
      <c r="D35" s="1647"/>
      <c r="E35" s="1648">
        <f>SUM(E25:E34)</f>
        <v>15000</v>
      </c>
      <c r="F35" s="1648">
        <f t="shared" ref="F35:T35" si="0">SUM(F25:F34)</f>
        <v>0</v>
      </c>
      <c r="G35" s="1648">
        <f t="shared" si="0"/>
        <v>0</v>
      </c>
      <c r="H35" s="1648">
        <f t="shared" si="0"/>
        <v>15000</v>
      </c>
      <c r="I35" s="1648">
        <f t="shared" si="0"/>
        <v>0</v>
      </c>
      <c r="J35" s="1648">
        <f t="shared" si="0"/>
        <v>0</v>
      </c>
      <c r="K35" s="1648">
        <f t="shared" si="0"/>
        <v>15000</v>
      </c>
      <c r="L35" s="1648">
        <f t="shared" si="0"/>
        <v>0</v>
      </c>
      <c r="M35" s="1648">
        <f t="shared" si="0"/>
        <v>0</v>
      </c>
      <c r="N35" s="1648">
        <f t="shared" si="0"/>
        <v>0</v>
      </c>
      <c r="O35" s="1648">
        <f t="shared" si="0"/>
        <v>0</v>
      </c>
      <c r="P35" s="1648">
        <f t="shared" si="0"/>
        <v>0</v>
      </c>
      <c r="Q35" s="1648">
        <f t="shared" si="0"/>
        <v>0</v>
      </c>
      <c r="R35" s="1648">
        <f t="shared" si="0"/>
        <v>0</v>
      </c>
      <c r="S35" s="1648">
        <f t="shared" si="0"/>
        <v>0</v>
      </c>
      <c r="T35" s="1648">
        <f t="shared" si="0"/>
        <v>0</v>
      </c>
      <c r="U35" s="1158"/>
    </row>
    <row r="36" spans="1:21" s="1541" customFormat="1" ht="72" x14ac:dyDescent="0.2">
      <c r="A36" s="1649">
        <v>42</v>
      </c>
      <c r="B36" s="160" t="s">
        <v>1625</v>
      </c>
      <c r="C36" s="1650"/>
      <c r="D36" s="1651"/>
      <c r="E36" s="1652"/>
      <c r="F36" s="1652"/>
      <c r="G36" s="1652"/>
      <c r="H36" s="1652"/>
      <c r="I36" s="1652"/>
      <c r="J36" s="1652"/>
      <c r="K36" s="1652"/>
      <c r="L36" s="1652"/>
      <c r="M36" s="1652"/>
      <c r="N36" s="1652"/>
      <c r="O36" s="1652"/>
      <c r="P36" s="1652"/>
      <c r="Q36" s="1652"/>
      <c r="R36" s="1652"/>
      <c r="S36" s="1652"/>
      <c r="T36" s="1652"/>
      <c r="U36" s="1640"/>
    </row>
    <row r="37" spans="1:21" s="1641" customFormat="1" ht="43.5" x14ac:dyDescent="0.2">
      <c r="A37" s="1653"/>
      <c r="B37" s="1102" t="s">
        <v>1609</v>
      </c>
      <c r="C37" s="1654"/>
      <c r="D37" s="793"/>
      <c r="E37" s="1642"/>
      <c r="F37" s="1642"/>
      <c r="G37" s="1642"/>
      <c r="H37" s="1642"/>
      <c r="I37" s="1642"/>
      <c r="J37" s="1642"/>
      <c r="K37" s="1642"/>
      <c r="L37" s="1642"/>
      <c r="M37" s="1642"/>
      <c r="N37" s="1642"/>
      <c r="O37" s="1642"/>
      <c r="P37" s="1642"/>
      <c r="Q37" s="1642"/>
      <c r="R37" s="1642"/>
      <c r="S37" s="1642"/>
      <c r="T37" s="1642"/>
      <c r="U37" s="1640"/>
    </row>
    <row r="38" spans="1:21" s="1541" customFormat="1" ht="21.75" x14ac:dyDescent="0.2">
      <c r="A38" s="624"/>
      <c r="B38" s="1102" t="s">
        <v>1610</v>
      </c>
      <c r="C38" s="1654"/>
      <c r="D38" s="793"/>
      <c r="E38" s="1642"/>
      <c r="F38" s="1642"/>
      <c r="G38" s="1642"/>
      <c r="H38" s="1642"/>
      <c r="I38" s="1642"/>
      <c r="J38" s="1642"/>
      <c r="K38" s="1642"/>
      <c r="L38" s="1642"/>
      <c r="M38" s="1642"/>
      <c r="N38" s="1642"/>
      <c r="O38" s="1642"/>
      <c r="P38" s="1642"/>
      <c r="Q38" s="1642"/>
      <c r="R38" s="1642"/>
      <c r="S38" s="1642"/>
      <c r="T38" s="1642"/>
      <c r="U38" s="992"/>
    </row>
    <row r="39" spans="1:21" s="804" customFormat="1" ht="43.5" x14ac:dyDescent="0.5">
      <c r="A39" s="1655"/>
      <c r="B39" s="1102" t="s">
        <v>1611</v>
      </c>
      <c r="C39" s="1654" t="s">
        <v>1612</v>
      </c>
      <c r="D39" s="1643" t="s">
        <v>1613</v>
      </c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1642"/>
      <c r="U39" s="399"/>
    </row>
    <row r="40" spans="1:21" s="117" customFormat="1" ht="65.25" x14ac:dyDescent="0.55000000000000004">
      <c r="A40" s="1656"/>
      <c r="B40" s="1102" t="s">
        <v>1614</v>
      </c>
      <c r="C40" s="1654" t="s">
        <v>893</v>
      </c>
      <c r="D40" s="1342" t="s">
        <v>1588</v>
      </c>
      <c r="E40" s="1642"/>
      <c r="F40" s="1642"/>
      <c r="G40" s="1642"/>
      <c r="H40" s="1642"/>
      <c r="I40" s="1642"/>
      <c r="J40" s="1642"/>
      <c r="K40" s="1642"/>
      <c r="L40" s="1642"/>
      <c r="M40" s="1642"/>
      <c r="N40" s="1642"/>
      <c r="O40" s="1642"/>
      <c r="P40" s="1642"/>
      <c r="Q40" s="1642"/>
      <c r="R40" s="1642"/>
      <c r="S40" s="1642"/>
      <c r="T40" s="1642"/>
      <c r="U40" s="1585"/>
    </row>
    <row r="41" spans="1:21" s="117" customFormat="1" ht="43.5" x14ac:dyDescent="0.55000000000000004">
      <c r="A41" s="1585"/>
      <c r="B41" s="1102" t="s">
        <v>1615</v>
      </c>
      <c r="C41" s="1654"/>
      <c r="D41" s="793"/>
      <c r="E41" s="1642"/>
      <c r="F41" s="1642"/>
      <c r="G41" s="1642"/>
      <c r="H41" s="1642"/>
      <c r="I41" s="1642"/>
      <c r="J41" s="1642"/>
      <c r="K41" s="1642"/>
      <c r="L41" s="1642"/>
      <c r="M41" s="1642"/>
      <c r="N41" s="1642"/>
      <c r="O41" s="1642"/>
      <c r="P41" s="1642"/>
      <c r="Q41" s="1642"/>
      <c r="R41" s="1642"/>
      <c r="S41" s="1642"/>
      <c r="T41" s="1642"/>
      <c r="U41" s="1585"/>
    </row>
    <row r="42" spans="1:21" s="117" customFormat="1" x14ac:dyDescent="0.55000000000000004">
      <c r="A42" s="1585"/>
      <c r="B42" s="1102" t="s">
        <v>1616</v>
      </c>
      <c r="C42" s="1102" t="s">
        <v>1581</v>
      </c>
      <c r="D42" s="1643">
        <v>23377</v>
      </c>
      <c r="E42" s="1642">
        <f>F42+G42+H42</f>
        <v>15000</v>
      </c>
      <c r="F42" s="1642"/>
      <c r="G42" s="1642"/>
      <c r="H42" s="1642">
        <f>I42+J42+K42+L42+M42+N42+O42+P42+Q42+R42+S42+T42</f>
        <v>15000</v>
      </c>
      <c r="I42" s="1642"/>
      <c r="J42" s="1642"/>
      <c r="K42" s="1642"/>
      <c r="L42" s="1642">
        <v>15000</v>
      </c>
      <c r="M42" s="1642"/>
      <c r="N42" s="1642"/>
      <c r="O42" s="1642"/>
      <c r="P42" s="1642"/>
      <c r="Q42" s="1642"/>
      <c r="R42" s="1642"/>
      <c r="S42" s="1642"/>
      <c r="T42" s="1642"/>
      <c r="U42" s="1585"/>
    </row>
    <row r="43" spans="1:21" s="117" customFormat="1" ht="43.5" x14ac:dyDescent="0.55000000000000004">
      <c r="A43" s="1585"/>
      <c r="B43" s="1102"/>
      <c r="C43" s="1102" t="s">
        <v>1582</v>
      </c>
      <c r="D43" s="1342"/>
      <c r="E43" s="1642"/>
      <c r="F43" s="1642"/>
      <c r="G43" s="1642"/>
      <c r="H43" s="1642"/>
      <c r="I43" s="1642"/>
      <c r="J43" s="1642"/>
      <c r="K43" s="1642"/>
      <c r="L43" s="1642"/>
      <c r="M43" s="1642"/>
      <c r="N43" s="1642"/>
      <c r="O43" s="1642"/>
      <c r="P43" s="1642"/>
      <c r="Q43" s="1642"/>
      <c r="R43" s="1642"/>
      <c r="S43" s="1642"/>
      <c r="T43" s="1642"/>
      <c r="U43" s="1585"/>
    </row>
    <row r="44" spans="1:21" s="117" customFormat="1" x14ac:dyDescent="0.55000000000000004">
      <c r="A44" s="1585"/>
      <c r="B44" s="1102"/>
      <c r="C44" s="1102" t="s">
        <v>1583</v>
      </c>
      <c r="D44" s="1342" t="s">
        <v>1617</v>
      </c>
      <c r="E44" s="1642"/>
      <c r="F44" s="1642"/>
      <c r="G44" s="1642"/>
      <c r="H44" s="1642"/>
      <c r="I44" s="1642"/>
      <c r="J44" s="1642"/>
      <c r="K44" s="1642"/>
      <c r="L44" s="1642"/>
      <c r="M44" s="1642"/>
      <c r="N44" s="1642"/>
      <c r="O44" s="1642"/>
      <c r="P44" s="1642"/>
      <c r="Q44" s="1642"/>
      <c r="R44" s="1642"/>
      <c r="S44" s="1642"/>
      <c r="T44" s="1642"/>
      <c r="U44" s="1585"/>
    </row>
    <row r="45" spans="1:21" s="117" customFormat="1" x14ac:dyDescent="0.55000000000000004">
      <c r="A45" s="1585"/>
      <c r="B45" s="1102"/>
      <c r="C45" s="1102" t="s">
        <v>1584</v>
      </c>
      <c r="D45" s="793"/>
      <c r="E45" s="1642"/>
      <c r="F45" s="1642"/>
      <c r="G45" s="1642"/>
      <c r="H45" s="1642"/>
      <c r="I45" s="1642"/>
      <c r="J45" s="1642"/>
      <c r="K45" s="1642"/>
      <c r="L45" s="1642"/>
      <c r="M45" s="1642"/>
      <c r="N45" s="1642"/>
      <c r="O45" s="1642"/>
      <c r="P45" s="1642"/>
      <c r="Q45" s="1642"/>
      <c r="R45" s="1642"/>
      <c r="S45" s="1642"/>
      <c r="T45" s="1642"/>
      <c r="U45" s="1585"/>
    </row>
    <row r="46" spans="1:21" s="117" customFormat="1" x14ac:dyDescent="0.55000000000000004">
      <c r="A46" s="1585"/>
      <c r="B46" s="1102"/>
      <c r="C46" s="1102" t="s">
        <v>1585</v>
      </c>
      <c r="D46" s="793"/>
      <c r="E46" s="1642"/>
      <c r="F46" s="1642"/>
      <c r="G46" s="1642"/>
      <c r="H46" s="1642"/>
      <c r="I46" s="1642"/>
      <c r="J46" s="1642"/>
      <c r="K46" s="1642"/>
      <c r="L46" s="1642"/>
      <c r="M46" s="1642"/>
      <c r="N46" s="1642"/>
      <c r="O46" s="1642"/>
      <c r="P46" s="1642"/>
      <c r="Q46" s="1642"/>
      <c r="R46" s="1642"/>
      <c r="S46" s="1642"/>
      <c r="T46" s="1642"/>
      <c r="U46" s="1585"/>
    </row>
    <row r="47" spans="1:21" s="117" customFormat="1" x14ac:dyDescent="0.55000000000000004">
      <c r="A47" s="1585"/>
      <c r="B47" s="1102"/>
      <c r="C47" s="1102" t="s">
        <v>1586</v>
      </c>
      <c r="D47" s="793"/>
      <c r="E47" s="1642"/>
      <c r="F47" s="1642"/>
      <c r="G47" s="1642"/>
      <c r="H47" s="1642"/>
      <c r="I47" s="1642"/>
      <c r="J47" s="1642"/>
      <c r="K47" s="1642"/>
      <c r="L47" s="1642"/>
      <c r="M47" s="1642"/>
      <c r="N47" s="1642"/>
      <c r="O47" s="1642"/>
      <c r="P47" s="1642"/>
      <c r="Q47" s="1642"/>
      <c r="R47" s="1642"/>
      <c r="S47" s="1642"/>
      <c r="T47" s="1642"/>
      <c r="U47" s="1585"/>
    </row>
    <row r="48" spans="1:21" s="117" customFormat="1" ht="65.25" x14ac:dyDescent="0.55000000000000004">
      <c r="A48" s="1585"/>
      <c r="B48" s="1102" t="s">
        <v>1618</v>
      </c>
      <c r="C48" s="1654"/>
      <c r="D48" s="1342" t="s">
        <v>1619</v>
      </c>
      <c r="E48" s="1642"/>
      <c r="F48" s="1642"/>
      <c r="G48" s="1642"/>
      <c r="H48" s="1642"/>
      <c r="I48" s="1642"/>
      <c r="J48" s="1642"/>
      <c r="K48" s="1642"/>
      <c r="L48" s="1642"/>
      <c r="M48" s="1642"/>
      <c r="N48" s="1642"/>
      <c r="O48" s="1642"/>
      <c r="P48" s="1642"/>
      <c r="Q48" s="1642"/>
      <c r="R48" s="1642"/>
      <c r="S48" s="1642"/>
      <c r="T48" s="1642"/>
      <c r="U48" s="1585"/>
    </row>
    <row r="49" spans="1:21" s="117" customFormat="1" x14ac:dyDescent="0.55000000000000004">
      <c r="A49" s="1585"/>
      <c r="B49" s="1102" t="s">
        <v>1620</v>
      </c>
      <c r="C49" s="1102" t="s">
        <v>1581</v>
      </c>
      <c r="D49" s="1342" t="s">
        <v>1617</v>
      </c>
      <c r="E49" s="1642">
        <f t="shared" ref="E49" si="1">F49+G49+H49</f>
        <v>15000</v>
      </c>
      <c r="F49" s="1642"/>
      <c r="G49" s="1642"/>
      <c r="H49" s="1642">
        <f>I49+J49+K49+L49+M49+N49+O49+P49+Q49+R49+S49+T49</f>
        <v>15000</v>
      </c>
      <c r="I49" s="1642"/>
      <c r="J49" s="1642"/>
      <c r="K49" s="1642"/>
      <c r="L49" s="1642"/>
      <c r="M49" s="1642"/>
      <c r="N49" s="1642"/>
      <c r="O49" s="1642"/>
      <c r="P49" s="1642"/>
      <c r="Q49" s="1642">
        <v>15000</v>
      </c>
      <c r="R49" s="1642"/>
      <c r="S49" s="1642"/>
      <c r="T49" s="1642"/>
      <c r="U49" s="1585"/>
    </row>
    <row r="50" spans="1:21" s="117" customFormat="1" ht="43.5" x14ac:dyDescent="0.55000000000000004">
      <c r="A50" s="1585"/>
      <c r="B50" s="1102"/>
      <c r="C50" s="1102" t="s">
        <v>1621</v>
      </c>
      <c r="D50" s="793"/>
      <c r="E50" s="1642"/>
      <c r="F50" s="1642"/>
      <c r="G50" s="1642"/>
      <c r="H50" s="1642"/>
      <c r="I50" s="1642"/>
      <c r="J50" s="1642"/>
      <c r="K50" s="1642"/>
      <c r="L50" s="1642"/>
      <c r="M50" s="1642"/>
      <c r="N50" s="1642"/>
      <c r="O50" s="1642"/>
      <c r="P50" s="1642"/>
      <c r="Q50" s="1642"/>
      <c r="R50" s="1642"/>
      <c r="S50" s="1642"/>
      <c r="T50" s="1642"/>
      <c r="U50" s="1585"/>
    </row>
    <row r="51" spans="1:21" s="117" customFormat="1" x14ac:dyDescent="0.55000000000000004">
      <c r="A51" s="1585"/>
      <c r="B51" s="1102"/>
      <c r="C51" s="1102" t="s">
        <v>1583</v>
      </c>
      <c r="D51" s="793"/>
      <c r="E51" s="1642"/>
      <c r="F51" s="1642"/>
      <c r="G51" s="1642"/>
      <c r="H51" s="1642"/>
      <c r="I51" s="1642"/>
      <c r="J51" s="1642"/>
      <c r="K51" s="1642"/>
      <c r="L51" s="1642"/>
      <c r="M51" s="1642"/>
      <c r="N51" s="1642"/>
      <c r="O51" s="1642"/>
      <c r="P51" s="1642"/>
      <c r="Q51" s="1642"/>
      <c r="R51" s="1642"/>
      <c r="S51" s="1642"/>
      <c r="T51" s="1642"/>
      <c r="U51" s="1585"/>
    </row>
    <row r="52" spans="1:21" s="117" customFormat="1" x14ac:dyDescent="0.55000000000000004">
      <c r="A52" s="1585"/>
      <c r="B52" s="1102"/>
      <c r="C52" s="1102" t="s">
        <v>1622</v>
      </c>
      <c r="D52" s="793"/>
      <c r="E52" s="1642"/>
      <c r="F52" s="1642"/>
      <c r="G52" s="1642"/>
      <c r="H52" s="1642"/>
      <c r="I52" s="1642"/>
      <c r="J52" s="1642"/>
      <c r="K52" s="1642"/>
      <c r="L52" s="1642"/>
      <c r="M52" s="1642"/>
      <c r="N52" s="1642"/>
      <c r="O52" s="1642"/>
      <c r="P52" s="1642"/>
      <c r="Q52" s="1642"/>
      <c r="R52" s="1642"/>
      <c r="S52" s="1642"/>
      <c r="T52" s="1642"/>
      <c r="U52" s="1585"/>
    </row>
    <row r="53" spans="1:21" s="117" customFormat="1" x14ac:dyDescent="0.55000000000000004">
      <c r="A53" s="1585"/>
      <c r="B53" s="1102"/>
      <c r="C53" s="1102" t="s">
        <v>1585</v>
      </c>
      <c r="D53" s="793"/>
      <c r="E53" s="1642"/>
      <c r="F53" s="1642"/>
      <c r="G53" s="1642"/>
      <c r="H53" s="1642"/>
      <c r="I53" s="1642"/>
      <c r="J53" s="1642"/>
      <c r="K53" s="1642"/>
      <c r="L53" s="1642"/>
      <c r="M53" s="1642"/>
      <c r="N53" s="1642"/>
      <c r="O53" s="1642"/>
      <c r="P53" s="1642"/>
      <c r="Q53" s="1642"/>
      <c r="R53" s="1642"/>
      <c r="S53" s="1642"/>
      <c r="T53" s="1642"/>
      <c r="U53" s="1585"/>
    </row>
    <row r="54" spans="1:21" s="117" customFormat="1" x14ac:dyDescent="0.55000000000000004">
      <c r="A54" s="1585"/>
      <c r="B54" s="1102"/>
      <c r="C54" s="1102" t="s">
        <v>1586</v>
      </c>
      <c r="D54" s="793"/>
      <c r="E54" s="1642"/>
      <c r="F54" s="1642"/>
      <c r="G54" s="1642"/>
      <c r="H54" s="1642"/>
      <c r="I54" s="1642"/>
      <c r="J54" s="1642"/>
      <c r="K54" s="1642"/>
      <c r="L54" s="1642"/>
      <c r="M54" s="1642"/>
      <c r="N54" s="1642"/>
      <c r="O54" s="1642"/>
      <c r="P54" s="1642"/>
      <c r="Q54" s="1642"/>
      <c r="R54" s="1642"/>
      <c r="S54" s="1642"/>
      <c r="T54" s="1642"/>
      <c r="U54" s="1585"/>
    </row>
    <row r="55" spans="1:21" s="1641" customFormat="1" ht="43.5" x14ac:dyDescent="0.2">
      <c r="A55" s="1638"/>
      <c r="B55" s="1102" t="s">
        <v>1593</v>
      </c>
      <c r="C55" s="1102"/>
      <c r="D55" s="793"/>
      <c r="E55" s="1642"/>
      <c r="F55" s="1642"/>
      <c r="G55" s="1639"/>
      <c r="H55" s="1639"/>
      <c r="I55" s="1639"/>
      <c r="J55" s="1639"/>
      <c r="K55" s="1639"/>
      <c r="L55" s="1639"/>
      <c r="M55" s="1639"/>
      <c r="N55" s="1639"/>
      <c r="O55" s="1639"/>
      <c r="P55" s="1639"/>
      <c r="Q55" s="1639"/>
      <c r="R55" s="1639"/>
      <c r="S55" s="1639"/>
      <c r="T55" s="1639"/>
      <c r="U55" s="1640"/>
    </row>
    <row r="56" spans="1:21" s="1641" customFormat="1" ht="65.25" x14ac:dyDescent="0.2">
      <c r="A56" s="1638"/>
      <c r="B56" s="1102" t="s">
        <v>1594</v>
      </c>
      <c r="C56" s="1102" t="s">
        <v>1595</v>
      </c>
      <c r="D56" s="1643" t="s">
        <v>1568</v>
      </c>
      <c r="E56" s="1642"/>
      <c r="F56" s="1642"/>
      <c r="G56" s="1639"/>
      <c r="H56" s="1639"/>
      <c r="I56" s="1639"/>
      <c r="J56" s="1639"/>
      <c r="K56" s="1639"/>
      <c r="L56" s="1639"/>
      <c r="M56" s="1639"/>
      <c r="N56" s="1639"/>
      <c r="O56" s="1639"/>
      <c r="P56" s="1639"/>
      <c r="Q56" s="1639"/>
      <c r="R56" s="1639"/>
      <c r="S56" s="1639"/>
      <c r="T56" s="1639"/>
      <c r="U56" s="1640"/>
    </row>
    <row r="57" spans="1:21" s="1641" customFormat="1" ht="43.5" x14ac:dyDescent="0.2">
      <c r="A57" s="1638"/>
      <c r="B57" s="1102" t="s">
        <v>1596</v>
      </c>
      <c r="C57" s="1102" t="s">
        <v>1597</v>
      </c>
      <c r="D57" s="1657"/>
      <c r="E57" s="1642"/>
      <c r="F57" s="1642"/>
      <c r="G57" s="1639"/>
      <c r="H57" s="1639"/>
      <c r="I57" s="1639"/>
      <c r="J57" s="1639"/>
      <c r="K57" s="1639"/>
      <c r="L57" s="1639"/>
      <c r="M57" s="1639"/>
      <c r="N57" s="1639"/>
      <c r="O57" s="1639"/>
      <c r="P57" s="1639"/>
      <c r="Q57" s="1639"/>
      <c r="R57" s="1639"/>
      <c r="S57" s="1639"/>
      <c r="T57" s="1639"/>
      <c r="U57" s="1640"/>
    </row>
    <row r="58" spans="1:21" s="1641" customFormat="1" ht="43.5" x14ac:dyDescent="0.2">
      <c r="A58" s="1638"/>
      <c r="B58" s="1102" t="s">
        <v>1598</v>
      </c>
      <c r="C58" s="1102" t="s">
        <v>1599</v>
      </c>
      <c r="D58" s="793"/>
      <c r="E58" s="1642"/>
      <c r="F58" s="1642"/>
      <c r="G58" s="1639"/>
      <c r="H58" s="1639"/>
      <c r="I58" s="1639"/>
      <c r="J58" s="1639"/>
      <c r="K58" s="1639"/>
      <c r="L58" s="1639"/>
      <c r="M58" s="1639"/>
      <c r="N58" s="1639"/>
      <c r="O58" s="1639"/>
      <c r="P58" s="1639"/>
      <c r="Q58" s="1639"/>
      <c r="R58" s="1639"/>
      <c r="S58" s="1639"/>
      <c r="T58" s="1639"/>
      <c r="U58" s="1640"/>
    </row>
    <row r="59" spans="1:21" s="1641" customFormat="1" ht="43.5" x14ac:dyDescent="0.2">
      <c r="A59" s="1638"/>
      <c r="B59" s="1102" t="s">
        <v>1600</v>
      </c>
      <c r="C59" s="1102" t="s">
        <v>1601</v>
      </c>
      <c r="D59" s="1342" t="s">
        <v>1573</v>
      </c>
      <c r="E59" s="1642"/>
      <c r="F59" s="1642"/>
      <c r="G59" s="1639"/>
      <c r="H59" s="1639"/>
      <c r="I59" s="1639"/>
      <c r="J59" s="1639"/>
      <c r="K59" s="1639"/>
      <c r="L59" s="1639"/>
      <c r="M59" s="1639"/>
      <c r="N59" s="1639"/>
      <c r="O59" s="1639"/>
      <c r="P59" s="1639"/>
      <c r="Q59" s="1639"/>
      <c r="R59" s="1639"/>
      <c r="S59" s="1639"/>
      <c r="T59" s="1639"/>
      <c r="U59" s="1640"/>
    </row>
    <row r="60" spans="1:21" s="1641" customFormat="1" ht="43.5" x14ac:dyDescent="0.2">
      <c r="A60" s="1638"/>
      <c r="B60" s="1102" t="s">
        <v>1602</v>
      </c>
      <c r="C60" s="1102" t="s">
        <v>1579</v>
      </c>
      <c r="D60" s="1643" t="s">
        <v>1580</v>
      </c>
      <c r="E60" s="1642">
        <f t="shared" ref="E60" si="2">F60+G60+H60</f>
        <v>15000</v>
      </c>
      <c r="F60" s="1642"/>
      <c r="G60" s="1639"/>
      <c r="H60" s="1642">
        <f>I60+J60+K60+L60+M60+N60+O60+P60+Q60+R60+S60+T60</f>
        <v>15000</v>
      </c>
      <c r="I60" s="1639"/>
      <c r="J60" s="1639"/>
      <c r="K60" s="1639">
        <v>15000</v>
      </c>
      <c r="L60" s="1639"/>
      <c r="M60" s="1639"/>
      <c r="N60" s="1639"/>
      <c r="O60" s="1639"/>
      <c r="P60" s="1639"/>
      <c r="Q60" s="1639"/>
      <c r="R60" s="1639"/>
      <c r="S60" s="1639"/>
      <c r="T60" s="1639"/>
      <c r="U60" s="1640"/>
    </row>
    <row r="61" spans="1:21" s="1641" customFormat="1" x14ac:dyDescent="0.2">
      <c r="A61" s="1638"/>
      <c r="B61" s="1102"/>
      <c r="C61" s="1102" t="s">
        <v>1581</v>
      </c>
      <c r="D61" s="1644"/>
      <c r="E61" s="1642"/>
      <c r="F61" s="1642"/>
      <c r="G61" s="1639"/>
      <c r="H61" s="1639"/>
      <c r="I61" s="1639"/>
      <c r="J61" s="1639"/>
      <c r="K61" s="1639"/>
      <c r="L61" s="1639"/>
      <c r="M61" s="1639"/>
      <c r="N61" s="1639"/>
      <c r="O61" s="1639"/>
      <c r="P61" s="1639"/>
      <c r="Q61" s="1639"/>
      <c r="R61" s="1639"/>
      <c r="S61" s="1639"/>
      <c r="T61" s="1639"/>
      <c r="U61" s="1640"/>
    </row>
    <row r="62" spans="1:21" s="1641" customFormat="1" ht="43.5" x14ac:dyDescent="0.2">
      <c r="A62" s="1638"/>
      <c r="B62" s="1102"/>
      <c r="C62" s="1102" t="s">
        <v>1582</v>
      </c>
      <c r="D62" s="1644"/>
      <c r="E62" s="1642"/>
      <c r="F62" s="1642"/>
      <c r="G62" s="1639"/>
      <c r="H62" s="1639"/>
      <c r="I62" s="1639"/>
      <c r="J62" s="1639"/>
      <c r="K62" s="1639"/>
      <c r="L62" s="1639"/>
      <c r="M62" s="1639"/>
      <c r="N62" s="1639"/>
      <c r="O62" s="1639"/>
      <c r="P62" s="1639"/>
      <c r="Q62" s="1639"/>
      <c r="R62" s="1639"/>
      <c r="S62" s="1639"/>
      <c r="T62" s="1639"/>
      <c r="U62" s="1640"/>
    </row>
    <row r="63" spans="1:21" s="1641" customFormat="1" x14ac:dyDescent="0.2">
      <c r="A63" s="1638"/>
      <c r="B63" s="1102"/>
      <c r="C63" s="1102" t="s">
        <v>1583</v>
      </c>
      <c r="D63" s="1644"/>
      <c r="E63" s="1642"/>
      <c r="F63" s="1642"/>
      <c r="G63" s="1639"/>
      <c r="H63" s="1639"/>
      <c r="I63" s="1639"/>
      <c r="J63" s="1639"/>
      <c r="K63" s="1639"/>
      <c r="L63" s="1639"/>
      <c r="M63" s="1639"/>
      <c r="N63" s="1639"/>
      <c r="O63" s="1639"/>
      <c r="P63" s="1639"/>
      <c r="Q63" s="1639"/>
      <c r="R63" s="1639"/>
      <c r="S63" s="1639"/>
      <c r="T63" s="1639"/>
      <c r="U63" s="1640"/>
    </row>
    <row r="64" spans="1:21" s="1641" customFormat="1" x14ac:dyDescent="0.2">
      <c r="A64" s="1638"/>
      <c r="B64" s="1102"/>
      <c r="C64" s="1102" t="s">
        <v>1584</v>
      </c>
      <c r="D64" s="1644"/>
      <c r="E64" s="1642"/>
      <c r="F64" s="1642"/>
      <c r="G64" s="1639"/>
      <c r="H64" s="1639"/>
      <c r="I64" s="1639"/>
      <c r="J64" s="1639"/>
      <c r="K64" s="1639"/>
      <c r="L64" s="1639"/>
      <c r="M64" s="1639"/>
      <c r="N64" s="1639"/>
      <c r="O64" s="1639"/>
      <c r="P64" s="1639"/>
      <c r="Q64" s="1639"/>
      <c r="R64" s="1639"/>
      <c r="S64" s="1639"/>
      <c r="T64" s="1639"/>
      <c r="U64" s="1640"/>
    </row>
    <row r="65" spans="1:21" s="1641" customFormat="1" x14ac:dyDescent="0.2">
      <c r="A65" s="1638"/>
      <c r="B65" s="1102"/>
      <c r="C65" s="1102" t="s">
        <v>1585</v>
      </c>
      <c r="D65" s="1644"/>
      <c r="E65" s="1642"/>
      <c r="F65" s="1642"/>
      <c r="G65" s="1639"/>
      <c r="H65" s="1639"/>
      <c r="I65" s="1639"/>
      <c r="J65" s="1639"/>
      <c r="K65" s="1639"/>
      <c r="L65" s="1639"/>
      <c r="M65" s="1639"/>
      <c r="N65" s="1639"/>
      <c r="O65" s="1639"/>
      <c r="P65" s="1639"/>
      <c r="Q65" s="1639"/>
      <c r="R65" s="1639"/>
      <c r="S65" s="1639"/>
      <c r="T65" s="1639"/>
      <c r="U65" s="1640"/>
    </row>
    <row r="66" spans="1:21" s="1641" customFormat="1" x14ac:dyDescent="0.2">
      <c r="A66" s="1638"/>
      <c r="B66" s="1102"/>
      <c r="C66" s="1102" t="s">
        <v>1586</v>
      </c>
      <c r="D66" s="1644"/>
      <c r="E66" s="1642"/>
      <c r="F66" s="1642"/>
      <c r="G66" s="1639"/>
      <c r="H66" s="1639"/>
      <c r="I66" s="1639"/>
      <c r="J66" s="1639"/>
      <c r="K66" s="1639"/>
      <c r="L66" s="1639"/>
      <c r="M66" s="1639"/>
      <c r="N66" s="1639"/>
      <c r="O66" s="1639"/>
      <c r="P66" s="1639"/>
      <c r="Q66" s="1639"/>
      <c r="R66" s="1639"/>
      <c r="S66" s="1639"/>
      <c r="T66" s="1639"/>
      <c r="U66" s="1640"/>
    </row>
    <row r="67" spans="1:21" s="1641" customFormat="1" ht="43.5" x14ac:dyDescent="0.2">
      <c r="A67" s="1638"/>
      <c r="B67" s="1102" t="s">
        <v>1603</v>
      </c>
      <c r="C67" s="1102" t="s">
        <v>1604</v>
      </c>
      <c r="D67" s="1342" t="s">
        <v>1588</v>
      </c>
      <c r="E67" s="1642"/>
      <c r="F67" s="1642"/>
      <c r="G67" s="1639"/>
      <c r="H67" s="1639"/>
      <c r="I67" s="1639"/>
      <c r="J67" s="1639"/>
      <c r="K67" s="1639"/>
      <c r="L67" s="1639"/>
      <c r="M67" s="1639"/>
      <c r="N67" s="1639"/>
      <c r="O67" s="1639"/>
      <c r="P67" s="1639"/>
      <c r="Q67" s="1639"/>
      <c r="R67" s="1639"/>
      <c r="S67" s="1639"/>
      <c r="T67" s="1639"/>
      <c r="U67" s="1640"/>
    </row>
    <row r="68" spans="1:21" s="1641" customFormat="1" ht="43.5" x14ac:dyDescent="0.2">
      <c r="A68" s="1638"/>
      <c r="B68" s="1102" t="s">
        <v>1605</v>
      </c>
      <c r="C68" s="1102" t="s">
        <v>1606</v>
      </c>
      <c r="D68" s="1342" t="s">
        <v>1349</v>
      </c>
      <c r="E68" s="1642"/>
      <c r="F68" s="1642"/>
      <c r="G68" s="1639"/>
      <c r="H68" s="1639"/>
      <c r="I68" s="1639"/>
      <c r="J68" s="1639"/>
      <c r="K68" s="1639"/>
      <c r="L68" s="1639"/>
      <c r="M68" s="1639"/>
      <c r="N68" s="1639"/>
      <c r="O68" s="1639"/>
      <c r="P68" s="1639"/>
      <c r="Q68" s="1639"/>
      <c r="R68" s="1639"/>
      <c r="S68" s="1639"/>
      <c r="T68" s="1639"/>
      <c r="U68" s="1640"/>
    </row>
    <row r="69" spans="1:21" s="1641" customFormat="1" ht="43.5" x14ac:dyDescent="0.2">
      <c r="A69" s="1638"/>
      <c r="B69" s="1102" t="s">
        <v>1607</v>
      </c>
      <c r="C69" s="1102" t="s">
        <v>1608</v>
      </c>
      <c r="D69" s="1643">
        <v>23529</v>
      </c>
      <c r="E69" s="1642"/>
      <c r="F69" s="1642"/>
      <c r="G69" s="1639"/>
      <c r="H69" s="1639"/>
      <c r="I69" s="1639"/>
      <c r="J69" s="1639"/>
      <c r="K69" s="1639"/>
      <c r="L69" s="1639"/>
      <c r="M69" s="1639"/>
      <c r="N69" s="1639"/>
      <c r="O69" s="1639"/>
      <c r="P69" s="1639"/>
      <c r="Q69" s="1639"/>
      <c r="R69" s="1639"/>
      <c r="S69" s="1639"/>
      <c r="T69" s="1639"/>
      <c r="U69" s="1640"/>
    </row>
    <row r="70" spans="1:21" s="1660" customFormat="1" x14ac:dyDescent="0.5">
      <c r="A70" s="1658"/>
      <c r="B70" s="1645"/>
      <c r="C70" s="787"/>
      <c r="D70" s="1659"/>
      <c r="E70" s="1648">
        <f>SUM(E42:E69)</f>
        <v>45000</v>
      </c>
      <c r="F70" s="1648">
        <f t="shared" ref="F70:T70" si="3">SUM(F42:F69)</f>
        <v>0</v>
      </c>
      <c r="G70" s="1648">
        <f t="shared" si="3"/>
        <v>0</v>
      </c>
      <c r="H70" s="1648">
        <f t="shared" si="3"/>
        <v>45000</v>
      </c>
      <c r="I70" s="1648">
        <f t="shared" si="3"/>
        <v>0</v>
      </c>
      <c r="J70" s="1648">
        <f t="shared" si="3"/>
        <v>0</v>
      </c>
      <c r="K70" s="1648">
        <f t="shared" si="3"/>
        <v>15000</v>
      </c>
      <c r="L70" s="1648">
        <f t="shared" si="3"/>
        <v>15000</v>
      </c>
      <c r="M70" s="1648">
        <f t="shared" si="3"/>
        <v>0</v>
      </c>
      <c r="N70" s="1648">
        <f t="shared" si="3"/>
        <v>0</v>
      </c>
      <c r="O70" s="1648">
        <f t="shared" si="3"/>
        <v>0</v>
      </c>
      <c r="P70" s="1648">
        <f t="shared" si="3"/>
        <v>0</v>
      </c>
      <c r="Q70" s="1648">
        <f t="shared" si="3"/>
        <v>15000</v>
      </c>
      <c r="R70" s="1648">
        <f t="shared" si="3"/>
        <v>0</v>
      </c>
      <c r="S70" s="1648">
        <f t="shared" si="3"/>
        <v>0</v>
      </c>
      <c r="T70" s="1648">
        <f t="shared" si="3"/>
        <v>0</v>
      </c>
      <c r="U70" s="1158"/>
    </row>
    <row r="71" spans="1:21" s="1660" customFormat="1" ht="48" x14ac:dyDescent="0.5">
      <c r="A71" s="1649">
        <v>43</v>
      </c>
      <c r="B71" s="163" t="s">
        <v>1626</v>
      </c>
      <c r="C71" s="781"/>
      <c r="D71" s="1661"/>
      <c r="E71" s="1652"/>
      <c r="F71" s="1652"/>
      <c r="G71" s="1652"/>
      <c r="H71" s="1652"/>
      <c r="I71" s="1652"/>
      <c r="J71" s="1652"/>
      <c r="K71" s="1652"/>
      <c r="L71" s="1652"/>
      <c r="M71" s="1652"/>
      <c r="N71" s="1652"/>
      <c r="O71" s="1652"/>
      <c r="P71" s="1652"/>
      <c r="Q71" s="1652"/>
      <c r="R71" s="1652"/>
      <c r="S71" s="1652"/>
      <c r="T71" s="1652"/>
      <c r="U71" s="1640"/>
    </row>
    <row r="72" spans="1:21" s="1660" customFormat="1" x14ac:dyDescent="0.5">
      <c r="A72" s="1662"/>
      <c r="B72" s="1663"/>
      <c r="C72" s="1664"/>
      <c r="D72" s="1665"/>
      <c r="E72" s="1666"/>
      <c r="F72" s="1666"/>
      <c r="G72" s="1666"/>
      <c r="H72" s="1666"/>
      <c r="I72" s="1666"/>
      <c r="J72" s="1666"/>
      <c r="K72" s="1666"/>
      <c r="L72" s="1666"/>
      <c r="M72" s="1666"/>
      <c r="N72" s="1666"/>
      <c r="O72" s="1666"/>
      <c r="P72" s="1666"/>
      <c r="Q72" s="1666"/>
      <c r="R72" s="1666"/>
      <c r="S72" s="1666"/>
      <c r="T72" s="1666"/>
      <c r="U72" s="1667"/>
    </row>
    <row r="73" spans="1:21" s="18" customFormat="1" x14ac:dyDescent="0.55000000000000004">
      <c r="A73" s="1668"/>
      <c r="B73" s="1669"/>
      <c r="C73" s="1668"/>
      <c r="D73" s="1668"/>
      <c r="E73" s="1481">
        <f>E70+E35</f>
        <v>60000</v>
      </c>
      <c r="F73" s="1481">
        <f t="shared" ref="F73:T73" si="4">F70+F35</f>
        <v>0</v>
      </c>
      <c r="G73" s="1481">
        <f t="shared" si="4"/>
        <v>0</v>
      </c>
      <c r="H73" s="1481">
        <f t="shared" si="4"/>
        <v>60000</v>
      </c>
      <c r="I73" s="1481">
        <f t="shared" si="4"/>
        <v>0</v>
      </c>
      <c r="J73" s="1481">
        <f t="shared" si="4"/>
        <v>0</v>
      </c>
      <c r="K73" s="1481">
        <f t="shared" si="4"/>
        <v>30000</v>
      </c>
      <c r="L73" s="1481">
        <f t="shared" si="4"/>
        <v>15000</v>
      </c>
      <c r="M73" s="1481">
        <f t="shared" si="4"/>
        <v>0</v>
      </c>
      <c r="N73" s="1481">
        <f t="shared" si="4"/>
        <v>0</v>
      </c>
      <c r="O73" s="1481">
        <f t="shared" si="4"/>
        <v>0</v>
      </c>
      <c r="P73" s="1481">
        <f t="shared" si="4"/>
        <v>0</v>
      </c>
      <c r="Q73" s="1481">
        <f t="shared" si="4"/>
        <v>15000</v>
      </c>
      <c r="R73" s="1481">
        <f t="shared" si="4"/>
        <v>0</v>
      </c>
      <c r="S73" s="1481">
        <f t="shared" si="4"/>
        <v>0</v>
      </c>
      <c r="T73" s="1481">
        <f t="shared" si="4"/>
        <v>0</v>
      </c>
      <c r="U73" s="1668"/>
    </row>
  </sheetData>
  <mergeCells count="11">
    <mergeCell ref="E15:F15"/>
    <mergeCell ref="E16:F16"/>
    <mergeCell ref="A1:U1"/>
    <mergeCell ref="A11:A13"/>
    <mergeCell ref="B11:B13"/>
    <mergeCell ref="E11:H11"/>
    <mergeCell ref="I11:T11"/>
    <mergeCell ref="I12:K12"/>
    <mergeCell ref="L12:N12"/>
    <mergeCell ref="O12:Q12"/>
    <mergeCell ref="R12:T12"/>
  </mergeCells>
  <pageMargins left="0.62992125984251968" right="0.11811023622047245" top="0.55118110236220474" bottom="0.35433070866141736" header="0.31496062992125984" footer="0.31496062992125984"/>
  <pageSetup paperSize="5" scale="6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4">
    <tabColor rgb="FFFFFF00"/>
  </sheetPr>
  <dimension ref="A1:U38"/>
  <sheetViews>
    <sheetView topLeftCell="A31" zoomScale="71" zoomScaleNormal="71" workbookViewId="0">
      <selection activeCell="J35" sqref="J35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0.85546875" style="107" customWidth="1"/>
    <col min="6" max="6" width="10.5703125" style="107" customWidth="1"/>
    <col min="7" max="7" width="11.28515625" style="107" customWidth="1"/>
    <col min="8" max="8" width="10" style="107" customWidth="1"/>
    <col min="9" max="9" width="9.5703125" style="107" customWidth="1"/>
    <col min="10" max="10" width="7.140625" style="107" customWidth="1"/>
    <col min="11" max="11" width="9.140625" style="107"/>
    <col min="12" max="12" width="7.42578125" style="107" customWidth="1"/>
    <col min="13" max="20" width="9.140625" style="107"/>
    <col min="21" max="21" width="10.28515625" style="107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G3" s="112" t="s">
        <v>30</v>
      </c>
      <c r="I3" s="113"/>
      <c r="L3" s="112" t="s">
        <v>27</v>
      </c>
    </row>
    <row r="4" spans="1:21" ht="21" customHeight="1" x14ac:dyDescent="0.55000000000000004">
      <c r="A4" s="25"/>
      <c r="B4" s="45" t="s">
        <v>48</v>
      </c>
      <c r="C4" s="109" t="s">
        <v>150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562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00" t="s">
        <v>554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D8" s="100" t="s">
        <v>555</v>
      </c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556</v>
      </c>
      <c r="E9" s="574"/>
      <c r="F9" s="575"/>
      <c r="G9" s="575"/>
      <c r="H9" s="2"/>
    </row>
    <row r="10" spans="1:21" s="1" customFormat="1" ht="21" customHeight="1" x14ac:dyDescent="0.65">
      <c r="A10" s="25"/>
      <c r="B10" s="27"/>
      <c r="C10" s="392"/>
      <c r="D10" s="1712" t="s">
        <v>557</v>
      </c>
      <c r="E10" s="1712"/>
      <c r="F10" s="1712"/>
      <c r="G10" s="1712"/>
      <c r="H10" s="2"/>
    </row>
    <row r="11" spans="1:21" s="1" customFormat="1" ht="21" customHeight="1" x14ac:dyDescent="0.65">
      <c r="A11" s="25"/>
      <c r="B11" s="27"/>
      <c r="C11" s="392"/>
      <c r="D11" s="1712" t="s">
        <v>558</v>
      </c>
      <c r="E11" s="1712"/>
      <c r="F11" s="1712"/>
      <c r="G11" s="1712"/>
      <c r="H11" s="2"/>
    </row>
    <row r="12" spans="1:21" s="1" customFormat="1" ht="21" customHeight="1" x14ac:dyDescent="0.65">
      <c r="A12" s="25"/>
      <c r="B12" s="27"/>
      <c r="C12" s="392"/>
      <c r="D12" s="1712" t="s">
        <v>559</v>
      </c>
      <c r="E12" s="1712"/>
      <c r="F12" s="1712"/>
      <c r="G12" s="1712"/>
      <c r="H12" s="2"/>
    </row>
    <row r="13" spans="1:21" s="1" customFormat="1" ht="21" customHeight="1" x14ac:dyDescent="0.65">
      <c r="A13" s="25"/>
      <c r="B13" s="27"/>
      <c r="C13" s="392"/>
      <c r="D13" s="1712" t="s">
        <v>560</v>
      </c>
      <c r="E13" s="1712"/>
      <c r="F13" s="1712"/>
      <c r="G13" s="1712"/>
      <c r="H13" s="1712"/>
      <c r="I13" s="1712"/>
      <c r="J13" s="1712"/>
    </row>
    <row r="14" spans="1:21" s="1" customFormat="1" ht="21" customHeight="1" x14ac:dyDescent="0.65">
      <c r="A14" s="25"/>
      <c r="B14" s="27"/>
      <c r="C14" s="392"/>
      <c r="D14" s="1712" t="s">
        <v>561</v>
      </c>
      <c r="E14" s="1712"/>
      <c r="F14" s="1712"/>
      <c r="G14" s="1712"/>
      <c r="H14" s="1712"/>
    </row>
    <row r="15" spans="1:21" ht="21" customHeight="1" x14ac:dyDescent="0.55000000000000004">
      <c r="A15" s="1749" t="s">
        <v>0</v>
      </c>
      <c r="B15" s="1749" t="s">
        <v>31</v>
      </c>
      <c r="C15" s="118"/>
      <c r="D15" s="119" t="s">
        <v>24</v>
      </c>
      <c r="E15" s="1797" t="s">
        <v>1</v>
      </c>
      <c r="F15" s="1765"/>
      <c r="G15" s="1765"/>
      <c r="H15" s="1766"/>
      <c r="I15" s="1767" t="s">
        <v>203</v>
      </c>
      <c r="J15" s="1768"/>
      <c r="K15" s="1768"/>
      <c r="L15" s="1768"/>
      <c r="M15" s="1768"/>
      <c r="N15" s="1768"/>
      <c r="O15" s="1768"/>
      <c r="P15" s="1768"/>
      <c r="Q15" s="1768"/>
      <c r="R15" s="1768"/>
      <c r="S15" s="1768"/>
      <c r="T15" s="1769"/>
      <c r="U15" s="352"/>
    </row>
    <row r="16" spans="1:21" ht="21" customHeight="1" x14ac:dyDescent="0.55000000000000004">
      <c r="A16" s="1750"/>
      <c r="B16" s="1750"/>
      <c r="C16" s="516" t="s">
        <v>23</v>
      </c>
      <c r="D16" s="121" t="s">
        <v>25</v>
      </c>
      <c r="E16" s="234" t="s">
        <v>5</v>
      </c>
      <c r="F16" s="235" t="s">
        <v>204</v>
      </c>
      <c r="G16" s="235" t="s">
        <v>205</v>
      </c>
      <c r="H16" s="235" t="s">
        <v>206</v>
      </c>
      <c r="I16" s="1767" t="s">
        <v>207</v>
      </c>
      <c r="J16" s="1768"/>
      <c r="K16" s="1769"/>
      <c r="L16" s="1767" t="s">
        <v>208</v>
      </c>
      <c r="M16" s="1768"/>
      <c r="N16" s="1769"/>
      <c r="O16" s="1767" t="s">
        <v>209</v>
      </c>
      <c r="P16" s="1768"/>
      <c r="Q16" s="1769"/>
      <c r="R16" s="1767" t="s">
        <v>210</v>
      </c>
      <c r="S16" s="1768"/>
      <c r="T16" s="1769"/>
      <c r="U16" s="215" t="s">
        <v>8</v>
      </c>
    </row>
    <row r="17" spans="1:21" x14ac:dyDescent="0.55000000000000004">
      <c r="A17" s="1751"/>
      <c r="B17" s="1751"/>
      <c r="C17" s="71"/>
      <c r="D17" s="72"/>
      <c r="E17" s="237"/>
      <c r="F17" s="238" t="s">
        <v>6</v>
      </c>
      <c r="G17" s="238" t="s">
        <v>6</v>
      </c>
      <c r="H17" s="238" t="s">
        <v>6</v>
      </c>
      <c r="I17" s="239" t="s">
        <v>211</v>
      </c>
      <c r="J17" s="239" t="s">
        <v>212</v>
      </c>
      <c r="K17" s="239" t="s">
        <v>213</v>
      </c>
      <c r="L17" s="239" t="s">
        <v>214</v>
      </c>
      <c r="M17" s="239" t="s">
        <v>215</v>
      </c>
      <c r="N17" s="239" t="s">
        <v>216</v>
      </c>
      <c r="O17" s="239" t="s">
        <v>217</v>
      </c>
      <c r="P17" s="239" t="s">
        <v>218</v>
      </c>
      <c r="Q17" s="239" t="s">
        <v>219</v>
      </c>
      <c r="R17" s="239" t="s">
        <v>220</v>
      </c>
      <c r="S17" s="239" t="s">
        <v>221</v>
      </c>
      <c r="T17" s="239" t="s">
        <v>222</v>
      </c>
      <c r="U17" s="353"/>
    </row>
    <row r="18" spans="1:21" s="128" customFormat="1" ht="120" x14ac:dyDescent="0.2">
      <c r="A18" s="446">
        <v>44</v>
      </c>
      <c r="B18" s="447" t="s">
        <v>427</v>
      </c>
      <c r="C18" s="22"/>
      <c r="D18" s="2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857" t="s">
        <v>1374</v>
      </c>
    </row>
    <row r="19" spans="1:21" s="128" customFormat="1" ht="43.5" x14ac:dyDescent="0.5">
      <c r="A19" s="446"/>
      <c r="B19" s="1305" t="s">
        <v>1904</v>
      </c>
      <c r="C19" s="216" t="s">
        <v>1366</v>
      </c>
      <c r="D19" s="1306" t="s">
        <v>1905</v>
      </c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1328"/>
      <c r="T19" s="1328"/>
      <c r="U19" s="73"/>
    </row>
    <row r="20" spans="1:21" s="128" customFormat="1" ht="65.25" x14ac:dyDescent="0.2">
      <c r="A20" s="446"/>
      <c r="B20" s="1307" t="s">
        <v>1906</v>
      </c>
      <c r="C20" s="1308" t="s">
        <v>1444</v>
      </c>
      <c r="D20" s="1309" t="s">
        <v>1907</v>
      </c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1328"/>
      <c r="T20" s="1328"/>
      <c r="U20" s="73"/>
    </row>
    <row r="21" spans="1:21" s="128" customFormat="1" ht="43.5" x14ac:dyDescent="0.2">
      <c r="A21" s="446"/>
      <c r="B21" s="1310" t="s">
        <v>1908</v>
      </c>
      <c r="C21" s="216" t="s">
        <v>1462</v>
      </c>
      <c r="D21" s="1311" t="s">
        <v>1448</v>
      </c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1328"/>
      <c r="T21" s="1328"/>
      <c r="U21" s="73"/>
    </row>
    <row r="22" spans="1:21" s="128" customFormat="1" ht="65.25" x14ac:dyDescent="0.2">
      <c r="A22" s="446"/>
      <c r="B22" s="1312" t="s">
        <v>1909</v>
      </c>
      <c r="C22" s="216" t="s">
        <v>1910</v>
      </c>
      <c r="D22" s="1311" t="s">
        <v>1911</v>
      </c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1328"/>
      <c r="T22" s="1328"/>
      <c r="U22" s="73"/>
    </row>
    <row r="23" spans="1:21" s="128" customFormat="1" ht="65.25" x14ac:dyDescent="0.2">
      <c r="A23" s="446"/>
      <c r="B23" s="1307" t="s">
        <v>1912</v>
      </c>
      <c r="C23" s="1308" t="s">
        <v>1913</v>
      </c>
      <c r="D23" s="1309" t="s">
        <v>1445</v>
      </c>
      <c r="E23" s="1329">
        <v>60000</v>
      </c>
      <c r="F23" s="1329">
        <v>60000</v>
      </c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1329">
        <v>60000</v>
      </c>
      <c r="S23" s="1328"/>
      <c r="T23" s="1328"/>
      <c r="U23" s="73"/>
    </row>
    <row r="24" spans="1:21" s="128" customFormat="1" x14ac:dyDescent="0.2">
      <c r="A24" s="1045"/>
      <c r="B24" s="735"/>
      <c r="C24" s="1313"/>
      <c r="D24" s="1313"/>
      <c r="E24" s="904">
        <f>SUM(E23)</f>
        <v>60000</v>
      </c>
      <c r="F24" s="904">
        <f t="shared" ref="F24:T24" si="0">SUM(F23)</f>
        <v>60000</v>
      </c>
      <c r="G24" s="904">
        <f t="shared" si="0"/>
        <v>0</v>
      </c>
      <c r="H24" s="904">
        <f t="shared" si="0"/>
        <v>0</v>
      </c>
      <c r="I24" s="904">
        <f t="shared" si="0"/>
        <v>0</v>
      </c>
      <c r="J24" s="904">
        <f t="shared" si="0"/>
        <v>0</v>
      </c>
      <c r="K24" s="904">
        <f t="shared" si="0"/>
        <v>0</v>
      </c>
      <c r="L24" s="904">
        <f t="shared" si="0"/>
        <v>0</v>
      </c>
      <c r="M24" s="904">
        <f t="shared" si="0"/>
        <v>0</v>
      </c>
      <c r="N24" s="904">
        <f t="shared" si="0"/>
        <v>0</v>
      </c>
      <c r="O24" s="904">
        <f t="shared" si="0"/>
        <v>0</v>
      </c>
      <c r="P24" s="904">
        <f t="shared" si="0"/>
        <v>0</v>
      </c>
      <c r="Q24" s="904">
        <f t="shared" si="0"/>
        <v>0</v>
      </c>
      <c r="R24" s="904">
        <f t="shared" si="0"/>
        <v>60000</v>
      </c>
      <c r="S24" s="904">
        <f t="shared" si="0"/>
        <v>0</v>
      </c>
      <c r="T24" s="904">
        <f t="shared" si="0"/>
        <v>0</v>
      </c>
      <c r="U24" s="903"/>
    </row>
    <row r="25" spans="1:21" s="198" customFormat="1" ht="96" x14ac:dyDescent="0.2">
      <c r="A25" s="449">
        <v>45</v>
      </c>
      <c r="B25" s="444" t="s">
        <v>428</v>
      </c>
      <c r="C25" s="360"/>
      <c r="D25" s="243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9"/>
    </row>
    <row r="26" spans="1:21" s="198" customFormat="1" ht="42.75" customHeight="1" x14ac:dyDescent="0.2">
      <c r="A26" s="372"/>
      <c r="B26" s="1322" t="s">
        <v>1914</v>
      </c>
      <c r="C26" s="216" t="s">
        <v>1366</v>
      </c>
      <c r="D26" s="1311" t="s">
        <v>1448</v>
      </c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9"/>
    </row>
    <row r="27" spans="1:21" s="198" customFormat="1" x14ac:dyDescent="0.2">
      <c r="A27" s="1314"/>
      <c r="B27" s="880"/>
      <c r="C27" s="1134"/>
      <c r="D27" s="1315"/>
      <c r="E27" s="1316"/>
      <c r="F27" s="1316"/>
      <c r="G27" s="1316"/>
      <c r="H27" s="1316"/>
      <c r="I27" s="1316"/>
      <c r="J27" s="1316"/>
      <c r="K27" s="1316"/>
      <c r="L27" s="1316"/>
      <c r="M27" s="1316"/>
      <c r="N27" s="1316"/>
      <c r="O27" s="1316"/>
      <c r="P27" s="1316"/>
      <c r="Q27" s="1316"/>
      <c r="R27" s="1316"/>
      <c r="S27" s="1316"/>
      <c r="T27" s="1316"/>
      <c r="U27" s="1133"/>
    </row>
    <row r="28" spans="1:21" s="226" customFormat="1" ht="48" x14ac:dyDescent="0.2">
      <c r="A28" s="449">
        <v>46</v>
      </c>
      <c r="B28" s="444" t="s">
        <v>429</v>
      </c>
      <c r="C28" s="361"/>
      <c r="D28" s="242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9"/>
    </row>
    <row r="29" spans="1:21" s="226" customFormat="1" ht="65.25" x14ac:dyDescent="0.2">
      <c r="A29" s="449"/>
      <c r="B29" s="1321" t="s">
        <v>1915</v>
      </c>
      <c r="C29" s="216" t="s">
        <v>1916</v>
      </c>
      <c r="D29" s="1311" t="s">
        <v>1448</v>
      </c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9"/>
    </row>
    <row r="30" spans="1:21" s="226" customFormat="1" x14ac:dyDescent="0.2">
      <c r="A30" s="1314"/>
      <c r="B30" s="880"/>
      <c r="C30" s="1131"/>
      <c r="D30" s="1132"/>
      <c r="E30" s="1316"/>
      <c r="F30" s="1316"/>
      <c r="G30" s="1316"/>
      <c r="H30" s="1316"/>
      <c r="I30" s="1316"/>
      <c r="J30" s="1316"/>
      <c r="K30" s="1316"/>
      <c r="L30" s="1316"/>
      <c r="M30" s="1316"/>
      <c r="N30" s="1316"/>
      <c r="O30" s="1316"/>
      <c r="P30" s="1316"/>
      <c r="Q30" s="1316"/>
      <c r="R30" s="1316"/>
      <c r="S30" s="1316"/>
      <c r="T30" s="1316"/>
      <c r="U30" s="1133"/>
    </row>
    <row r="31" spans="1:21" s="244" customFormat="1" ht="96" x14ac:dyDescent="0.5">
      <c r="A31" s="446">
        <v>47</v>
      </c>
      <c r="B31" s="443" t="s">
        <v>271</v>
      </c>
      <c r="C31" s="360"/>
      <c r="D31" s="241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9"/>
    </row>
    <row r="32" spans="1:21" s="244" customFormat="1" ht="43.5" x14ac:dyDescent="0.5">
      <c r="A32" s="446"/>
      <c r="B32" s="1080" t="s">
        <v>1917</v>
      </c>
      <c r="C32" s="216" t="s">
        <v>1467</v>
      </c>
      <c r="D32" s="1311" t="s">
        <v>1448</v>
      </c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9"/>
    </row>
    <row r="33" spans="1:21" s="244" customFormat="1" x14ac:dyDescent="0.5">
      <c r="A33" s="1045"/>
      <c r="B33" s="1317"/>
      <c r="C33" s="1318"/>
      <c r="D33" s="1319"/>
      <c r="E33" s="1316"/>
      <c r="F33" s="1316"/>
      <c r="G33" s="1316"/>
      <c r="H33" s="1316"/>
      <c r="I33" s="1316"/>
      <c r="J33" s="1316"/>
      <c r="K33" s="1316"/>
      <c r="L33" s="1316"/>
      <c r="M33" s="1316"/>
      <c r="N33" s="1316"/>
      <c r="O33" s="1316"/>
      <c r="P33" s="1316"/>
      <c r="Q33" s="1316"/>
      <c r="R33" s="1316"/>
      <c r="S33" s="1316"/>
      <c r="T33" s="1316"/>
      <c r="U33" s="1133"/>
    </row>
    <row r="34" spans="1:21" s="244" customFormat="1" ht="101.25" customHeight="1" x14ac:dyDescent="0.5">
      <c r="A34" s="449">
        <v>48</v>
      </c>
      <c r="B34" s="443" t="s">
        <v>270</v>
      </c>
      <c r="C34" s="360"/>
      <c r="D34" s="241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9"/>
    </row>
    <row r="35" spans="1:21" s="199" customFormat="1" ht="156.75" customHeight="1" x14ac:dyDescent="0.5">
      <c r="A35" s="202"/>
      <c r="B35" s="1307" t="s">
        <v>1918</v>
      </c>
      <c r="C35" s="216" t="s">
        <v>1467</v>
      </c>
      <c r="D35" s="1320" t="s">
        <v>1919</v>
      </c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9"/>
    </row>
    <row r="36" spans="1:21" s="198" customFormat="1" ht="43.5" x14ac:dyDescent="0.2">
      <c r="A36" s="208"/>
      <c r="B36" s="1076" t="s">
        <v>1466</v>
      </c>
      <c r="C36" s="1077" t="s">
        <v>1467</v>
      </c>
      <c r="D36" s="1311" t="s">
        <v>1448</v>
      </c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05"/>
    </row>
    <row r="37" spans="1:21" s="244" customFormat="1" ht="21.75" x14ac:dyDescent="0.5">
      <c r="A37" s="1323"/>
      <c r="B37" s="1324"/>
      <c r="C37" s="1325"/>
      <c r="D37" s="132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133"/>
    </row>
    <row r="38" spans="1:21" x14ac:dyDescent="0.55000000000000004">
      <c r="A38" s="1327"/>
      <c r="B38" s="1327"/>
      <c r="C38" s="1327"/>
      <c r="D38" s="1327"/>
      <c r="E38" s="1330">
        <f>E24</f>
        <v>60000</v>
      </c>
      <c r="F38" s="1330">
        <f t="shared" ref="F38:T38" si="1">F24</f>
        <v>60000</v>
      </c>
      <c r="G38" s="1330">
        <f t="shared" si="1"/>
        <v>0</v>
      </c>
      <c r="H38" s="1330">
        <f t="shared" si="1"/>
        <v>0</v>
      </c>
      <c r="I38" s="1330">
        <f t="shared" si="1"/>
        <v>0</v>
      </c>
      <c r="J38" s="1330">
        <f t="shared" si="1"/>
        <v>0</v>
      </c>
      <c r="K38" s="1330">
        <f t="shared" si="1"/>
        <v>0</v>
      </c>
      <c r="L38" s="1330">
        <f t="shared" si="1"/>
        <v>0</v>
      </c>
      <c r="M38" s="1330">
        <f t="shared" si="1"/>
        <v>0</v>
      </c>
      <c r="N38" s="1330">
        <f t="shared" si="1"/>
        <v>0</v>
      </c>
      <c r="O38" s="1330">
        <f t="shared" si="1"/>
        <v>0</v>
      </c>
      <c r="P38" s="1330">
        <f t="shared" si="1"/>
        <v>0</v>
      </c>
      <c r="Q38" s="1330">
        <f t="shared" si="1"/>
        <v>0</v>
      </c>
      <c r="R38" s="1330">
        <f t="shared" si="1"/>
        <v>60000</v>
      </c>
      <c r="S38" s="1330">
        <f t="shared" si="1"/>
        <v>0</v>
      </c>
      <c r="T38" s="1330">
        <f t="shared" si="1"/>
        <v>0</v>
      </c>
      <c r="U38" s="1327"/>
    </row>
  </sheetData>
  <mergeCells count="14">
    <mergeCell ref="A1:U1"/>
    <mergeCell ref="A15:A17"/>
    <mergeCell ref="B15:B17"/>
    <mergeCell ref="E15:H15"/>
    <mergeCell ref="I15:T15"/>
    <mergeCell ref="I16:K16"/>
    <mergeCell ref="L16:N16"/>
    <mergeCell ref="O16:Q16"/>
    <mergeCell ref="R16:T16"/>
    <mergeCell ref="D10:G10"/>
    <mergeCell ref="D11:G11"/>
    <mergeCell ref="D12:G12"/>
    <mergeCell ref="D13:J13"/>
    <mergeCell ref="D14:H14"/>
  </mergeCells>
  <pageMargins left="0.62992125984251968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tabColor rgb="FFFFFF00"/>
  </sheetPr>
  <dimension ref="A1:U35"/>
  <sheetViews>
    <sheetView topLeftCell="A19" zoomScale="71" zoomScaleNormal="71" workbookViewId="0">
      <selection activeCell="B21" sqref="B21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6" width="10.85546875" style="107" customWidth="1"/>
    <col min="7" max="7" width="10.42578125" style="107" customWidth="1"/>
    <col min="8" max="8" width="9.28515625" style="107" customWidth="1"/>
    <col min="9" max="9" width="8.28515625" style="107" customWidth="1"/>
    <col min="10" max="10" width="9.42578125" style="107" customWidth="1"/>
    <col min="11" max="11" width="9.85546875" style="107" customWidth="1"/>
    <col min="12" max="12" width="9.140625" style="107"/>
    <col min="13" max="13" width="9.85546875" style="107" customWidth="1"/>
    <col min="14" max="14" width="9.140625" style="107"/>
    <col min="15" max="15" width="9.85546875" style="107" customWidth="1"/>
    <col min="16" max="20" width="9.140625" style="107"/>
    <col min="21" max="21" width="10.5703125" style="107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J3" s="113"/>
      <c r="K3" s="112" t="s">
        <v>27</v>
      </c>
    </row>
    <row r="4" spans="1:21" ht="21" customHeight="1" x14ac:dyDescent="0.55000000000000004">
      <c r="A4" s="25"/>
      <c r="B4" s="45" t="s">
        <v>48</v>
      </c>
      <c r="C4" s="109" t="s">
        <v>150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563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564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565</v>
      </c>
      <c r="E9" s="574"/>
      <c r="F9" s="575"/>
      <c r="G9" s="2"/>
      <c r="H9" s="2"/>
    </row>
    <row r="10" spans="1:21" s="1" customFormat="1" ht="21" customHeight="1" x14ac:dyDescent="0.65">
      <c r="A10" s="25"/>
      <c r="B10" s="27"/>
      <c r="C10" s="18"/>
      <c r="D10" s="1800" t="s">
        <v>566</v>
      </c>
      <c r="E10" s="1800"/>
      <c r="F10" s="1800"/>
      <c r="G10" s="2"/>
      <c r="H10" s="2"/>
    </row>
    <row r="11" spans="1:21" s="1" customFormat="1" ht="21" customHeight="1" x14ac:dyDescent="0.65">
      <c r="A11" s="25"/>
      <c r="B11" s="27"/>
      <c r="C11" s="18"/>
      <c r="D11" s="1800" t="s">
        <v>567</v>
      </c>
      <c r="E11" s="1800"/>
      <c r="F11" s="1800"/>
      <c r="G11" s="1800"/>
      <c r="H11" s="1800"/>
    </row>
    <row r="12" spans="1:21" s="1" customFormat="1" ht="21" customHeight="1" x14ac:dyDescent="0.65">
      <c r="A12" s="25"/>
      <c r="B12" s="27"/>
      <c r="C12" s="18"/>
      <c r="D12" s="1798" t="s">
        <v>568</v>
      </c>
      <c r="E12" s="1798"/>
      <c r="F12" s="1798"/>
      <c r="G12" s="1798"/>
      <c r="H12" s="1798"/>
    </row>
    <row r="13" spans="1:21" s="1" customFormat="1" ht="21" customHeight="1" x14ac:dyDescent="0.65">
      <c r="A13" s="25"/>
      <c r="B13" s="27"/>
      <c r="C13" s="392"/>
      <c r="D13" s="1798" t="s">
        <v>569</v>
      </c>
      <c r="E13" s="1798"/>
      <c r="F13" s="1798"/>
      <c r="G13" s="1798"/>
      <c r="H13" s="1798"/>
    </row>
    <row r="14" spans="1:21" s="1" customFormat="1" ht="21" customHeight="1" x14ac:dyDescent="0.65">
      <c r="A14" s="25"/>
      <c r="B14" s="27"/>
      <c r="C14" s="392"/>
      <c r="D14" s="1798" t="s">
        <v>570</v>
      </c>
      <c r="E14" s="1798"/>
      <c r="F14" s="1798"/>
      <c r="G14" s="1798"/>
      <c r="H14" s="1798"/>
    </row>
    <row r="15" spans="1:21" s="1" customFormat="1" ht="21" customHeight="1" x14ac:dyDescent="0.65">
      <c r="A15" s="25"/>
      <c r="B15" s="27"/>
      <c r="C15" s="18"/>
      <c r="D15" s="1759" t="s">
        <v>571</v>
      </c>
      <c r="E15" s="1759"/>
      <c r="F15" s="1759"/>
      <c r="G15" s="1759"/>
      <c r="H15" s="2"/>
    </row>
    <row r="16" spans="1:21" s="1" customFormat="1" ht="21" customHeight="1" x14ac:dyDescent="0.65">
      <c r="A16" s="25"/>
      <c r="B16" s="27"/>
      <c r="C16" s="18"/>
      <c r="D16" s="1799" t="s">
        <v>572</v>
      </c>
      <c r="E16" s="1799"/>
      <c r="F16" s="1799"/>
      <c r="G16" s="1799"/>
      <c r="H16" s="1799"/>
      <c r="I16" s="1799"/>
    </row>
    <row r="17" spans="1:21" s="1" customFormat="1" ht="21" customHeight="1" x14ac:dyDescent="0.65">
      <c r="A17" s="25"/>
      <c r="B17" s="27"/>
      <c r="C17" s="18"/>
      <c r="D17" s="1799" t="s">
        <v>573</v>
      </c>
      <c r="E17" s="1799"/>
      <c r="F17" s="1799"/>
      <c r="G17" s="1799"/>
      <c r="H17" s="1799"/>
    </row>
    <row r="18" spans="1:21" ht="21" customHeight="1" x14ac:dyDescent="0.55000000000000004">
      <c r="A18" s="1749" t="s">
        <v>0</v>
      </c>
      <c r="B18" s="1749" t="s">
        <v>31</v>
      </c>
      <c r="C18" s="118"/>
      <c r="D18" s="119" t="s">
        <v>24</v>
      </c>
      <c r="E18" s="1764" t="s">
        <v>1</v>
      </c>
      <c r="F18" s="1765"/>
      <c r="G18" s="1765"/>
      <c r="H18" s="1766"/>
      <c r="I18" s="1767" t="s">
        <v>203</v>
      </c>
      <c r="J18" s="1768"/>
      <c r="K18" s="1768"/>
      <c r="L18" s="1768"/>
      <c r="M18" s="1768"/>
      <c r="N18" s="1768"/>
      <c r="O18" s="1768"/>
      <c r="P18" s="1768"/>
      <c r="Q18" s="1768"/>
      <c r="R18" s="1768"/>
      <c r="S18" s="1768"/>
      <c r="T18" s="1769"/>
      <c r="U18" s="352"/>
    </row>
    <row r="19" spans="1:21" ht="21" customHeight="1" x14ac:dyDescent="0.55000000000000004">
      <c r="A19" s="1750"/>
      <c r="B19" s="1750"/>
      <c r="C19" s="145" t="s">
        <v>23</v>
      </c>
      <c r="D19" s="121" t="s">
        <v>25</v>
      </c>
      <c r="E19" s="234" t="s">
        <v>5</v>
      </c>
      <c r="F19" s="235" t="s">
        <v>204</v>
      </c>
      <c r="G19" s="235" t="s">
        <v>205</v>
      </c>
      <c r="H19" s="235" t="s">
        <v>206</v>
      </c>
      <c r="I19" s="1767" t="s">
        <v>207</v>
      </c>
      <c r="J19" s="1768"/>
      <c r="K19" s="1769"/>
      <c r="L19" s="1767" t="s">
        <v>208</v>
      </c>
      <c r="M19" s="1768"/>
      <c r="N19" s="1769"/>
      <c r="O19" s="1767" t="s">
        <v>209</v>
      </c>
      <c r="P19" s="1768"/>
      <c r="Q19" s="1769"/>
      <c r="R19" s="1767" t="s">
        <v>210</v>
      </c>
      <c r="S19" s="1768"/>
      <c r="T19" s="1769"/>
      <c r="U19" s="215" t="s">
        <v>8</v>
      </c>
    </row>
    <row r="20" spans="1:21" x14ac:dyDescent="0.55000000000000004">
      <c r="A20" s="1751"/>
      <c r="B20" s="1751"/>
      <c r="C20" s="71"/>
      <c r="D20" s="72"/>
      <c r="E20" s="237"/>
      <c r="F20" s="238" t="s">
        <v>6</v>
      </c>
      <c r="G20" s="238" t="s">
        <v>6</v>
      </c>
      <c r="H20" s="238" t="s">
        <v>6</v>
      </c>
      <c r="I20" s="239" t="s">
        <v>211</v>
      </c>
      <c r="J20" s="239" t="s">
        <v>212</v>
      </c>
      <c r="K20" s="239" t="s">
        <v>213</v>
      </c>
      <c r="L20" s="239" t="s">
        <v>214</v>
      </c>
      <c r="M20" s="239" t="s">
        <v>215</v>
      </c>
      <c r="N20" s="239" t="s">
        <v>216</v>
      </c>
      <c r="O20" s="239" t="s">
        <v>217</v>
      </c>
      <c r="P20" s="239" t="s">
        <v>218</v>
      </c>
      <c r="Q20" s="239" t="s">
        <v>219</v>
      </c>
      <c r="R20" s="239" t="s">
        <v>220</v>
      </c>
      <c r="S20" s="239" t="s">
        <v>221</v>
      </c>
      <c r="T20" s="239" t="s">
        <v>222</v>
      </c>
      <c r="U20" s="353"/>
    </row>
    <row r="21" spans="1:21" s="283" customFormat="1" ht="69.75" x14ac:dyDescent="0.2">
      <c r="A21" s="915">
        <v>49</v>
      </c>
      <c r="B21" s="686" t="s">
        <v>430</v>
      </c>
      <c r="C21" s="916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918"/>
    </row>
    <row r="22" spans="1:21" s="283" customFormat="1" ht="26.25" customHeight="1" x14ac:dyDescent="0.2">
      <c r="A22" s="585"/>
      <c r="B22" s="638" t="s">
        <v>1186</v>
      </c>
      <c r="C22" s="919" t="s">
        <v>1187</v>
      </c>
      <c r="D22" s="899" t="s">
        <v>1188</v>
      </c>
      <c r="E22" s="899">
        <f>F22+G22+H22</f>
        <v>4800</v>
      </c>
      <c r="F22" s="899">
        <f>I22+J22+K22</f>
        <v>4800</v>
      </c>
      <c r="G22" s="899"/>
      <c r="H22" s="899"/>
      <c r="I22" s="899"/>
      <c r="J22" s="899"/>
      <c r="K22" s="899">
        <v>4800</v>
      </c>
      <c r="L22" s="276"/>
      <c r="M22" s="276"/>
      <c r="N22" s="276"/>
      <c r="O22" s="276"/>
      <c r="P22" s="276"/>
      <c r="Q22" s="276"/>
      <c r="R22" s="276"/>
      <c r="S22" s="276"/>
      <c r="T22" s="276"/>
      <c r="U22" s="249" t="s">
        <v>1203</v>
      </c>
    </row>
    <row r="23" spans="1:21" s="283" customFormat="1" x14ac:dyDescent="0.2">
      <c r="A23" s="585"/>
      <c r="B23" s="1670" t="s">
        <v>1189</v>
      </c>
      <c r="C23" s="912" t="s">
        <v>1190</v>
      </c>
      <c r="D23" s="913" t="s">
        <v>1191</v>
      </c>
      <c r="E23" s="899">
        <f>F23+G23+H23</f>
        <v>1700</v>
      </c>
      <c r="F23" s="899">
        <f>I23+J23+K23</f>
        <v>1700</v>
      </c>
      <c r="G23" s="899"/>
      <c r="H23" s="899"/>
      <c r="I23" s="899"/>
      <c r="J23" s="899"/>
      <c r="K23" s="899">
        <v>1700</v>
      </c>
      <c r="L23" s="276"/>
      <c r="M23" s="276"/>
      <c r="N23" s="276"/>
      <c r="O23" s="276"/>
      <c r="P23" s="276"/>
      <c r="Q23" s="276"/>
      <c r="R23" s="276"/>
      <c r="S23" s="276"/>
      <c r="T23" s="276"/>
      <c r="U23" s="276"/>
    </row>
    <row r="24" spans="1:21" s="283" customFormat="1" x14ac:dyDescent="0.2">
      <c r="A24" s="914"/>
      <c r="B24" s="880"/>
      <c r="C24" s="920"/>
      <c r="D24" s="921"/>
      <c r="E24" s="922">
        <f>SUM(E22:E23)</f>
        <v>6500</v>
      </c>
      <c r="F24" s="922">
        <f t="shared" ref="F24:T24" si="0">SUM(F22:F23)</f>
        <v>6500</v>
      </c>
      <c r="G24" s="922">
        <f t="shared" si="0"/>
        <v>0</v>
      </c>
      <c r="H24" s="922">
        <f t="shared" si="0"/>
        <v>0</v>
      </c>
      <c r="I24" s="922">
        <f t="shared" si="0"/>
        <v>0</v>
      </c>
      <c r="J24" s="922">
        <f t="shared" si="0"/>
        <v>0</v>
      </c>
      <c r="K24" s="922">
        <f t="shared" si="0"/>
        <v>6500</v>
      </c>
      <c r="L24" s="922">
        <f t="shared" si="0"/>
        <v>0</v>
      </c>
      <c r="M24" s="922">
        <f t="shared" si="0"/>
        <v>0</v>
      </c>
      <c r="N24" s="922">
        <f t="shared" si="0"/>
        <v>0</v>
      </c>
      <c r="O24" s="922">
        <f t="shared" si="0"/>
        <v>0</v>
      </c>
      <c r="P24" s="922">
        <f t="shared" si="0"/>
        <v>0</v>
      </c>
      <c r="Q24" s="922">
        <f t="shared" si="0"/>
        <v>0</v>
      </c>
      <c r="R24" s="922">
        <f t="shared" si="0"/>
        <v>0</v>
      </c>
      <c r="S24" s="922">
        <f t="shared" si="0"/>
        <v>0</v>
      </c>
      <c r="T24" s="922">
        <f t="shared" si="0"/>
        <v>0</v>
      </c>
      <c r="U24" s="901"/>
    </row>
    <row r="25" spans="1:21" s="283" customFormat="1" ht="72" x14ac:dyDescent="0.2">
      <c r="A25" s="586">
        <v>50</v>
      </c>
      <c r="B25" s="479" t="s">
        <v>272</v>
      </c>
      <c r="C25" s="923"/>
      <c r="D25" s="924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</row>
    <row r="26" spans="1:21" s="283" customFormat="1" ht="48" x14ac:dyDescent="0.2">
      <c r="A26" s="585">
        <v>51</v>
      </c>
      <c r="B26" s="443" t="s">
        <v>431</v>
      </c>
      <c r="C26" s="923"/>
      <c r="D26" s="924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21" s="283" customFormat="1" ht="43.5" x14ac:dyDescent="0.2">
      <c r="A27" s="585"/>
      <c r="B27" s="638" t="s">
        <v>1192</v>
      </c>
      <c r="C27" s="912" t="s">
        <v>1193</v>
      </c>
      <c r="D27" s="913" t="s">
        <v>1194</v>
      </c>
      <c r="E27" s="899">
        <f>F27+G27+H27</f>
        <v>2400</v>
      </c>
      <c r="F27" s="899">
        <v>2400</v>
      </c>
      <c r="G27" s="899"/>
      <c r="H27" s="899"/>
      <c r="I27" s="899"/>
      <c r="J27" s="899">
        <v>2400</v>
      </c>
      <c r="K27" s="899"/>
      <c r="L27" s="899"/>
      <c r="M27" s="899"/>
      <c r="N27" s="899"/>
      <c r="O27" s="899"/>
      <c r="P27" s="899"/>
      <c r="Q27" s="899"/>
      <c r="R27" s="899"/>
      <c r="S27" s="276"/>
      <c r="T27" s="276"/>
      <c r="U27" s="249" t="s">
        <v>1203</v>
      </c>
    </row>
    <row r="28" spans="1:21" s="283" customFormat="1" ht="43.5" x14ac:dyDescent="0.2">
      <c r="A28" s="585"/>
      <c r="B28" s="638" t="s">
        <v>1195</v>
      </c>
      <c r="C28" s="912" t="s">
        <v>1196</v>
      </c>
      <c r="D28" s="913" t="s">
        <v>1197</v>
      </c>
      <c r="E28" s="899">
        <f>F28+G28+H28</f>
        <v>20000</v>
      </c>
      <c r="F28" s="899">
        <v>20000</v>
      </c>
      <c r="G28" s="899"/>
      <c r="H28" s="899"/>
      <c r="I28" s="899"/>
      <c r="J28" s="899"/>
      <c r="K28" s="899"/>
      <c r="L28" s="899">
        <v>20000</v>
      </c>
      <c r="M28" s="899"/>
      <c r="N28" s="899"/>
      <c r="O28" s="899"/>
      <c r="P28" s="899"/>
      <c r="Q28" s="899"/>
      <c r="R28" s="899"/>
      <c r="S28" s="276"/>
      <c r="T28" s="276"/>
      <c r="U28" s="276"/>
    </row>
    <row r="29" spans="1:21" s="283" customFormat="1" x14ac:dyDescent="0.2">
      <c r="A29" s="914"/>
      <c r="B29" s="880"/>
      <c r="C29" s="920"/>
      <c r="D29" s="921"/>
      <c r="E29" s="901">
        <f>SUM(E27:E28)</f>
        <v>22400</v>
      </c>
      <c r="F29" s="901">
        <f t="shared" ref="F29:T29" si="1">SUM(F27:F28)</f>
        <v>22400</v>
      </c>
      <c r="G29" s="901">
        <f t="shared" si="1"/>
        <v>0</v>
      </c>
      <c r="H29" s="901">
        <f t="shared" si="1"/>
        <v>0</v>
      </c>
      <c r="I29" s="901">
        <f t="shared" si="1"/>
        <v>0</v>
      </c>
      <c r="J29" s="901">
        <f t="shared" si="1"/>
        <v>2400</v>
      </c>
      <c r="K29" s="901">
        <f t="shared" si="1"/>
        <v>0</v>
      </c>
      <c r="L29" s="1471">
        <f t="shared" si="1"/>
        <v>20000</v>
      </c>
      <c r="M29" s="901">
        <f t="shared" si="1"/>
        <v>0</v>
      </c>
      <c r="N29" s="901">
        <f t="shared" si="1"/>
        <v>0</v>
      </c>
      <c r="O29" s="901">
        <f t="shared" si="1"/>
        <v>0</v>
      </c>
      <c r="P29" s="901">
        <f t="shared" si="1"/>
        <v>0</v>
      </c>
      <c r="Q29" s="901">
        <f t="shared" si="1"/>
        <v>0</v>
      </c>
      <c r="R29" s="901">
        <f t="shared" si="1"/>
        <v>0</v>
      </c>
      <c r="S29" s="901">
        <f t="shared" si="1"/>
        <v>0</v>
      </c>
      <c r="T29" s="901">
        <f t="shared" si="1"/>
        <v>0</v>
      </c>
      <c r="U29" s="901"/>
    </row>
    <row r="30" spans="1:21" s="283" customFormat="1" ht="72" x14ac:dyDescent="0.2">
      <c r="A30" s="586">
        <v>52</v>
      </c>
      <c r="B30" s="479" t="s">
        <v>432</v>
      </c>
      <c r="C30" s="923"/>
      <c r="D30" s="924"/>
      <c r="E30" s="276"/>
      <c r="F30" s="276"/>
      <c r="G30" s="276"/>
      <c r="H30" s="276"/>
      <c r="I30" s="276"/>
      <c r="J30" s="276"/>
      <c r="K30" s="276"/>
      <c r="L30" s="1472"/>
      <c r="M30" s="276"/>
      <c r="N30" s="276"/>
      <c r="O30" s="276"/>
      <c r="P30" s="276"/>
      <c r="Q30" s="276"/>
      <c r="R30" s="276"/>
      <c r="S30" s="276"/>
      <c r="T30" s="276"/>
      <c r="U30" s="276"/>
    </row>
    <row r="31" spans="1:21" s="283" customFormat="1" ht="43.5" x14ac:dyDescent="0.2">
      <c r="A31" s="925"/>
      <c r="B31" s="926" t="s">
        <v>1198</v>
      </c>
      <c r="C31" s="919" t="s">
        <v>1199</v>
      </c>
      <c r="D31" s="913" t="s">
        <v>1194</v>
      </c>
      <c r="E31" s="899"/>
      <c r="F31" s="899"/>
      <c r="G31" s="899"/>
      <c r="H31" s="899"/>
      <c r="I31" s="899"/>
      <c r="J31" s="899"/>
      <c r="K31" s="899"/>
      <c r="L31" s="1473"/>
      <c r="M31" s="899"/>
      <c r="N31" s="899"/>
      <c r="O31" s="899"/>
      <c r="P31" s="899"/>
      <c r="Q31" s="899"/>
      <c r="R31" s="899"/>
      <c r="S31" s="899"/>
      <c r="T31" s="899"/>
      <c r="U31" s="249" t="s">
        <v>1203</v>
      </c>
    </row>
    <row r="32" spans="1:21" s="283" customFormat="1" x14ac:dyDescent="0.2">
      <c r="A32" s="925"/>
      <c r="B32" s="926" t="s">
        <v>1200</v>
      </c>
      <c r="C32" s="919" t="s">
        <v>1201</v>
      </c>
      <c r="D32" s="913" t="s">
        <v>1202</v>
      </c>
      <c r="E32" s="899">
        <v>24000</v>
      </c>
      <c r="F32" s="899">
        <v>24000</v>
      </c>
      <c r="G32" s="899"/>
      <c r="H32" s="899"/>
      <c r="I32" s="899"/>
      <c r="J32" s="899"/>
      <c r="K32" s="899"/>
      <c r="L32" s="1473"/>
      <c r="M32" s="899"/>
      <c r="N32" s="899">
        <v>12000</v>
      </c>
      <c r="O32" s="899"/>
      <c r="P32" s="899"/>
      <c r="Q32" s="899"/>
      <c r="R32" s="899">
        <v>12000</v>
      </c>
      <c r="S32" s="899"/>
      <c r="T32" s="899"/>
      <c r="U32" s="899"/>
    </row>
    <row r="33" spans="1:21" s="283" customFormat="1" x14ac:dyDescent="0.2">
      <c r="A33" s="1006"/>
      <c r="B33" s="1007"/>
      <c r="C33" s="1008"/>
      <c r="D33" s="1009"/>
      <c r="E33" s="1010">
        <f>SUM(E32)</f>
        <v>24000</v>
      </c>
      <c r="F33" s="1010">
        <f t="shared" ref="F33:T33" si="2">SUM(F32)</f>
        <v>24000</v>
      </c>
      <c r="G33" s="1010">
        <f t="shared" si="2"/>
        <v>0</v>
      </c>
      <c r="H33" s="1010">
        <f t="shared" si="2"/>
        <v>0</v>
      </c>
      <c r="I33" s="1010">
        <f t="shared" si="2"/>
        <v>0</v>
      </c>
      <c r="J33" s="1010">
        <f t="shared" si="2"/>
        <v>0</v>
      </c>
      <c r="K33" s="1010">
        <f t="shared" si="2"/>
        <v>0</v>
      </c>
      <c r="L33" s="1010">
        <f t="shared" si="2"/>
        <v>0</v>
      </c>
      <c r="M33" s="1010">
        <f t="shared" si="2"/>
        <v>0</v>
      </c>
      <c r="N33" s="1470">
        <f t="shared" si="2"/>
        <v>12000</v>
      </c>
      <c r="O33" s="1010">
        <f t="shared" si="2"/>
        <v>0</v>
      </c>
      <c r="P33" s="1010">
        <f t="shared" si="2"/>
        <v>0</v>
      </c>
      <c r="Q33" s="1010">
        <f t="shared" si="2"/>
        <v>0</v>
      </c>
      <c r="R33" s="1470">
        <f t="shared" si="2"/>
        <v>12000</v>
      </c>
      <c r="S33" s="1010">
        <f t="shared" si="2"/>
        <v>0</v>
      </c>
      <c r="T33" s="1010">
        <f t="shared" si="2"/>
        <v>0</v>
      </c>
      <c r="U33" s="1010"/>
    </row>
    <row r="34" spans="1:21" s="199" customFormat="1" ht="21.75" x14ac:dyDescent="0.5">
      <c r="A34" s="299"/>
      <c r="B34" s="1011"/>
      <c r="C34" s="299"/>
      <c r="D34" s="299"/>
      <c r="E34" s="209">
        <f t="shared" ref="E34:T34" si="3">E33+E29+E24</f>
        <v>52900</v>
      </c>
      <c r="F34" s="209">
        <f t="shared" si="3"/>
        <v>52900</v>
      </c>
      <c r="G34" s="209">
        <f t="shared" si="3"/>
        <v>0</v>
      </c>
      <c r="H34" s="209">
        <f t="shared" si="3"/>
        <v>0</v>
      </c>
      <c r="I34" s="209">
        <f t="shared" si="3"/>
        <v>0</v>
      </c>
      <c r="J34" s="209">
        <f t="shared" si="3"/>
        <v>2400</v>
      </c>
      <c r="K34" s="209">
        <f t="shared" si="3"/>
        <v>6500</v>
      </c>
      <c r="L34" s="1474">
        <f t="shared" si="3"/>
        <v>20000</v>
      </c>
      <c r="M34" s="1474">
        <f t="shared" si="3"/>
        <v>0</v>
      </c>
      <c r="N34" s="1474">
        <f t="shared" si="3"/>
        <v>12000</v>
      </c>
      <c r="O34" s="209">
        <f t="shared" si="3"/>
        <v>0</v>
      </c>
      <c r="P34" s="209">
        <f t="shared" si="3"/>
        <v>0</v>
      </c>
      <c r="Q34" s="209">
        <f t="shared" si="3"/>
        <v>0</v>
      </c>
      <c r="R34" s="1437">
        <f t="shared" si="3"/>
        <v>12000</v>
      </c>
      <c r="S34" s="209">
        <f t="shared" si="3"/>
        <v>0</v>
      </c>
      <c r="T34" s="209">
        <f t="shared" si="3"/>
        <v>0</v>
      </c>
      <c r="U34" s="299"/>
    </row>
    <row r="35" spans="1:21" x14ac:dyDescent="0.55000000000000004">
      <c r="B35" s="111"/>
    </row>
  </sheetData>
  <mergeCells count="17">
    <mergeCell ref="A18:A20"/>
    <mergeCell ref="B18:B20"/>
    <mergeCell ref="E18:H18"/>
    <mergeCell ref="I18:T18"/>
    <mergeCell ref="I19:K19"/>
    <mergeCell ref="L19:N19"/>
    <mergeCell ref="O19:Q19"/>
    <mergeCell ref="R19:T19"/>
    <mergeCell ref="D14:H14"/>
    <mergeCell ref="D15:G15"/>
    <mergeCell ref="D16:I16"/>
    <mergeCell ref="D17:H17"/>
    <mergeCell ref="A1:U1"/>
    <mergeCell ref="D10:F10"/>
    <mergeCell ref="D11:H11"/>
    <mergeCell ref="D12:H12"/>
    <mergeCell ref="D13:H13"/>
  </mergeCells>
  <pageMargins left="0.59055118110236227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6">
    <tabColor rgb="FFFFFF00"/>
  </sheetPr>
  <dimension ref="A1:U30"/>
  <sheetViews>
    <sheetView topLeftCell="A4" zoomScale="70" zoomScaleNormal="70" workbookViewId="0">
      <selection activeCell="M34" sqref="L34:M35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2.85546875" style="107" customWidth="1"/>
    <col min="6" max="6" width="12" style="107" customWidth="1"/>
    <col min="7" max="7" width="10.42578125" style="107" customWidth="1"/>
    <col min="8" max="8" width="10.28515625" style="107" customWidth="1"/>
    <col min="9" max="9" width="9.140625" style="107" customWidth="1"/>
    <col min="10" max="10" width="10.5703125" style="107" customWidth="1"/>
    <col min="11" max="12" width="9.140625" style="107"/>
    <col min="13" max="13" width="10" style="107" bestFit="1" customWidth="1"/>
    <col min="14" max="15" width="7.5703125" style="107" customWidth="1"/>
    <col min="16" max="16" width="10" style="107" bestFit="1" customWidth="1"/>
    <col min="17" max="19" width="9.140625" style="107"/>
    <col min="20" max="20" width="7.85546875" style="107" customWidth="1"/>
    <col min="21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G3" s="111"/>
      <c r="H3" s="112" t="s">
        <v>30</v>
      </c>
      <c r="I3" s="113"/>
      <c r="L3" s="112" t="s">
        <v>27</v>
      </c>
    </row>
    <row r="4" spans="1:21" ht="21" customHeight="1" x14ac:dyDescent="0.55000000000000004">
      <c r="A4" s="25"/>
      <c r="B4" s="45" t="s">
        <v>48</v>
      </c>
      <c r="C4" s="109" t="s">
        <v>150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574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575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74" t="s">
        <v>576</v>
      </c>
      <c r="E9" s="574"/>
      <c r="F9" s="576"/>
      <c r="G9" s="576"/>
      <c r="H9" s="576"/>
    </row>
    <row r="10" spans="1:21" s="1" customFormat="1" ht="21" customHeight="1" x14ac:dyDescent="0.65">
      <c r="A10" s="25"/>
      <c r="B10" s="27"/>
      <c r="C10" s="18"/>
      <c r="D10" s="1801" t="s">
        <v>577</v>
      </c>
      <c r="E10" s="1801"/>
      <c r="F10" s="1801"/>
      <c r="G10" s="1801"/>
      <c r="H10" s="1801"/>
    </row>
    <row r="11" spans="1:21" s="1" customFormat="1" ht="21" customHeight="1" x14ac:dyDescent="0.65">
      <c r="A11" s="25"/>
      <c r="B11" s="27"/>
      <c r="C11" s="18"/>
      <c r="D11" s="587" t="s">
        <v>578</v>
      </c>
      <c r="E11" s="18"/>
      <c r="F11" s="18"/>
      <c r="G11" s="18"/>
      <c r="H11" s="576"/>
    </row>
    <row r="12" spans="1:21" s="1" customFormat="1" ht="21" customHeight="1" x14ac:dyDescent="0.65">
      <c r="A12" s="25"/>
      <c r="B12" s="27"/>
      <c r="C12" s="392"/>
      <c r="D12" s="587" t="s">
        <v>579</v>
      </c>
      <c r="E12" s="392"/>
      <c r="F12" s="392"/>
      <c r="G12" s="392"/>
      <c r="H12" s="576"/>
    </row>
    <row r="13" spans="1:21" s="1" customFormat="1" ht="21" customHeight="1" x14ac:dyDescent="0.65">
      <c r="A13" s="25"/>
      <c r="B13" s="27"/>
      <c r="C13" s="392"/>
      <c r="D13" s="1770" t="s">
        <v>580</v>
      </c>
      <c r="E13" s="1770"/>
      <c r="F13" s="1770"/>
      <c r="G13" s="1770"/>
      <c r="H13" s="576"/>
    </row>
    <row r="14" spans="1:21" s="1" customFormat="1" ht="21" customHeight="1" x14ac:dyDescent="0.65">
      <c r="A14" s="25"/>
      <c r="B14" s="27"/>
      <c r="C14" s="392"/>
      <c r="D14" s="1802" t="s">
        <v>581</v>
      </c>
      <c r="E14" s="1802"/>
      <c r="F14" s="1802"/>
      <c r="G14" s="588"/>
      <c r="H14" s="576"/>
    </row>
    <row r="15" spans="1:21" s="1" customFormat="1" ht="21" customHeight="1" x14ac:dyDescent="0.65">
      <c r="A15" s="25"/>
      <c r="B15" s="27"/>
      <c r="C15" s="18"/>
      <c r="D15" s="1803" t="s">
        <v>582</v>
      </c>
      <c r="E15" s="1803"/>
      <c r="F15" s="1803"/>
      <c r="G15" s="576"/>
      <c r="H15" s="576"/>
    </row>
    <row r="16" spans="1:21" ht="21" customHeight="1" x14ac:dyDescent="0.55000000000000004">
      <c r="A16" s="1749" t="s">
        <v>0</v>
      </c>
      <c r="B16" s="1749" t="s">
        <v>31</v>
      </c>
      <c r="C16" s="118"/>
      <c r="D16" s="119" t="s">
        <v>24</v>
      </c>
      <c r="E16" s="1752" t="s">
        <v>1</v>
      </c>
      <c r="F16" s="1753"/>
      <c r="G16" s="1753"/>
      <c r="H16" s="1754"/>
      <c r="I16" s="1755" t="s">
        <v>203</v>
      </c>
      <c r="J16" s="1756"/>
      <c r="K16" s="1756"/>
      <c r="L16" s="1756"/>
      <c r="M16" s="1756"/>
      <c r="N16" s="1756"/>
      <c r="O16" s="1756"/>
      <c r="P16" s="1756"/>
      <c r="Q16" s="1756"/>
      <c r="R16" s="1756"/>
      <c r="S16" s="1756"/>
      <c r="T16" s="1757"/>
      <c r="U16" s="120"/>
    </row>
    <row r="17" spans="1:21" ht="21" customHeight="1" x14ac:dyDescent="0.55000000000000004">
      <c r="A17" s="1750"/>
      <c r="B17" s="1750"/>
      <c r="C17" s="145" t="s">
        <v>23</v>
      </c>
      <c r="D17" s="121" t="s">
        <v>25</v>
      </c>
      <c r="E17" s="122" t="s">
        <v>5</v>
      </c>
      <c r="F17" s="123" t="s">
        <v>204</v>
      </c>
      <c r="G17" s="123" t="s">
        <v>205</v>
      </c>
      <c r="H17" s="123" t="s">
        <v>206</v>
      </c>
      <c r="I17" s="1755" t="s">
        <v>207</v>
      </c>
      <c r="J17" s="1756"/>
      <c r="K17" s="1757"/>
      <c r="L17" s="1755" t="s">
        <v>208</v>
      </c>
      <c r="M17" s="1756"/>
      <c r="N17" s="1757"/>
      <c r="O17" s="1755" t="s">
        <v>209</v>
      </c>
      <c r="P17" s="1756"/>
      <c r="Q17" s="1757"/>
      <c r="R17" s="1755" t="s">
        <v>210</v>
      </c>
      <c r="S17" s="1756"/>
      <c r="T17" s="1757"/>
      <c r="U17" s="189" t="s">
        <v>8</v>
      </c>
    </row>
    <row r="18" spans="1:21" x14ac:dyDescent="0.55000000000000004">
      <c r="A18" s="1751"/>
      <c r="B18" s="1751"/>
      <c r="C18" s="71"/>
      <c r="D18" s="72"/>
      <c r="E18" s="72"/>
      <c r="F18" s="125" t="s">
        <v>6</v>
      </c>
      <c r="G18" s="125" t="s">
        <v>6</v>
      </c>
      <c r="H18" s="125" t="s">
        <v>6</v>
      </c>
      <c r="I18" s="126" t="s">
        <v>211</v>
      </c>
      <c r="J18" s="126" t="s">
        <v>212</v>
      </c>
      <c r="K18" s="126" t="s">
        <v>213</v>
      </c>
      <c r="L18" s="126" t="s">
        <v>214</v>
      </c>
      <c r="M18" s="126" t="s">
        <v>215</v>
      </c>
      <c r="N18" s="126" t="s">
        <v>216</v>
      </c>
      <c r="O18" s="126" t="s">
        <v>217</v>
      </c>
      <c r="P18" s="126" t="s">
        <v>218</v>
      </c>
      <c r="Q18" s="126" t="s">
        <v>219</v>
      </c>
      <c r="R18" s="126" t="s">
        <v>220</v>
      </c>
      <c r="S18" s="126" t="s">
        <v>221</v>
      </c>
      <c r="T18" s="126" t="s">
        <v>222</v>
      </c>
      <c r="U18" s="127"/>
    </row>
    <row r="19" spans="1:21" s="128" customFormat="1" ht="48" x14ac:dyDescent="0.2">
      <c r="A19" s="150">
        <v>53</v>
      </c>
      <c r="B19" s="142" t="s">
        <v>161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205" t="s">
        <v>1232</v>
      </c>
    </row>
    <row r="20" spans="1:21" s="128" customFormat="1" x14ac:dyDescent="0.5">
      <c r="A20" s="150"/>
      <c r="B20" s="966" t="s">
        <v>1300</v>
      </c>
      <c r="C20" s="965" t="s">
        <v>1301</v>
      </c>
      <c r="D20" s="967" t="s">
        <v>1302</v>
      </c>
      <c r="E20" s="954">
        <v>19950</v>
      </c>
      <c r="F20" s="954">
        <v>19950</v>
      </c>
      <c r="G20" s="207"/>
      <c r="H20" s="207"/>
      <c r="I20" s="661"/>
      <c r="J20" s="954">
        <v>6650</v>
      </c>
      <c r="K20" s="954"/>
      <c r="L20" s="661"/>
      <c r="M20" s="954">
        <v>6650</v>
      </c>
      <c r="N20" s="662"/>
      <c r="O20" s="661"/>
      <c r="P20" s="954">
        <v>6650</v>
      </c>
      <c r="Q20" s="661"/>
      <c r="R20" s="661"/>
      <c r="S20" s="661"/>
      <c r="T20" s="971"/>
      <c r="U20" s="73"/>
    </row>
    <row r="21" spans="1:21" s="128" customFormat="1" x14ac:dyDescent="0.2">
      <c r="A21" s="150"/>
      <c r="B21" s="934" t="s">
        <v>1303</v>
      </c>
      <c r="C21" s="197"/>
      <c r="D21" s="19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971"/>
      <c r="U21" s="73"/>
    </row>
    <row r="22" spans="1:21" s="128" customFormat="1" x14ac:dyDescent="0.5">
      <c r="A22" s="150"/>
      <c r="B22" s="729" t="s">
        <v>1304</v>
      </c>
      <c r="C22" s="203"/>
      <c r="D22" s="202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1"/>
      <c r="T22" s="971"/>
      <c r="U22" s="73"/>
    </row>
    <row r="23" spans="1:21" s="128" customFormat="1" x14ac:dyDescent="0.5">
      <c r="A23" s="150"/>
      <c r="B23" s="729" t="s">
        <v>1305</v>
      </c>
      <c r="C23" s="203"/>
      <c r="D23" s="202"/>
      <c r="E23" s="661"/>
      <c r="F23" s="661"/>
      <c r="G23" s="661"/>
      <c r="H23" s="661"/>
      <c r="I23" s="661"/>
      <c r="J23" s="661"/>
      <c r="K23" s="661"/>
      <c r="L23" s="661"/>
      <c r="M23" s="661"/>
      <c r="N23" s="661"/>
      <c r="O23" s="661"/>
      <c r="P23" s="661"/>
      <c r="Q23" s="661"/>
      <c r="R23" s="661"/>
      <c r="S23" s="661"/>
      <c r="T23" s="971"/>
      <c r="U23" s="73"/>
    </row>
    <row r="24" spans="1:21" s="128" customFormat="1" x14ac:dyDescent="0.5">
      <c r="A24" s="73"/>
      <c r="B24" s="729" t="s">
        <v>1306</v>
      </c>
      <c r="C24" s="203"/>
      <c r="D24" s="256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1"/>
      <c r="T24" s="187"/>
      <c r="U24" s="185"/>
    </row>
    <row r="25" spans="1:21" s="128" customFormat="1" x14ac:dyDescent="0.2">
      <c r="A25" s="73"/>
      <c r="B25" s="149"/>
      <c r="C25" s="73"/>
      <c r="D25" s="73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5"/>
    </row>
    <row r="26" spans="1:21" s="128" customFormat="1" x14ac:dyDescent="0.2">
      <c r="A26" s="903"/>
      <c r="B26" s="968"/>
      <c r="C26" s="903"/>
      <c r="D26" s="903"/>
      <c r="E26" s="969">
        <f>SUM(E20:E25)</f>
        <v>19950</v>
      </c>
      <c r="F26" s="969">
        <f t="shared" ref="F26:T26" si="0">SUM(F20:F25)</f>
        <v>19950</v>
      </c>
      <c r="G26" s="969">
        <f t="shared" si="0"/>
        <v>0</v>
      </c>
      <c r="H26" s="969">
        <f t="shared" si="0"/>
        <v>0</v>
      </c>
      <c r="I26" s="969">
        <f t="shared" si="0"/>
        <v>0</v>
      </c>
      <c r="J26" s="969">
        <f t="shared" si="0"/>
        <v>6650</v>
      </c>
      <c r="K26" s="969">
        <f t="shared" si="0"/>
        <v>0</v>
      </c>
      <c r="L26" s="969">
        <f t="shared" si="0"/>
        <v>0</v>
      </c>
      <c r="M26" s="969">
        <f t="shared" si="0"/>
        <v>6650</v>
      </c>
      <c r="N26" s="969">
        <f t="shared" si="0"/>
        <v>0</v>
      </c>
      <c r="O26" s="969">
        <f t="shared" si="0"/>
        <v>0</v>
      </c>
      <c r="P26" s="969">
        <f t="shared" si="0"/>
        <v>6650</v>
      </c>
      <c r="Q26" s="969">
        <f t="shared" si="0"/>
        <v>0</v>
      </c>
      <c r="R26" s="969">
        <f t="shared" si="0"/>
        <v>0</v>
      </c>
      <c r="S26" s="969">
        <f t="shared" si="0"/>
        <v>0</v>
      </c>
      <c r="T26" s="969">
        <f t="shared" si="0"/>
        <v>0</v>
      </c>
      <c r="U26" s="970"/>
    </row>
    <row r="27" spans="1:21" ht="48" x14ac:dyDescent="0.55000000000000004">
      <c r="A27" s="441">
        <v>54</v>
      </c>
      <c r="B27" s="480" t="s">
        <v>162</v>
      </c>
      <c r="C27" s="130"/>
      <c r="D27" s="13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6"/>
    </row>
    <row r="28" spans="1:21" x14ac:dyDescent="0.55000000000000004">
      <c r="A28" s="23"/>
      <c r="B28" s="136"/>
      <c r="C28" s="130"/>
      <c r="D28" s="131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31"/>
    </row>
    <row r="29" spans="1:21" s="111" customFormat="1" x14ac:dyDescent="0.55000000000000004">
      <c r="A29" s="194"/>
      <c r="B29" s="193" t="s">
        <v>5</v>
      </c>
      <c r="C29" s="195"/>
      <c r="D29" s="190"/>
      <c r="E29" s="260">
        <f>E26+E27</f>
        <v>19950</v>
      </c>
      <c r="F29" s="260">
        <f t="shared" ref="F29:T29" si="1">F26+F27</f>
        <v>19950</v>
      </c>
      <c r="G29" s="260">
        <f t="shared" si="1"/>
        <v>0</v>
      </c>
      <c r="H29" s="260">
        <f t="shared" si="1"/>
        <v>0</v>
      </c>
      <c r="I29" s="260">
        <f t="shared" si="1"/>
        <v>0</v>
      </c>
      <c r="J29" s="260">
        <f t="shared" si="1"/>
        <v>6650</v>
      </c>
      <c r="K29" s="260">
        <f t="shared" si="1"/>
        <v>0</v>
      </c>
      <c r="L29" s="260">
        <f t="shared" si="1"/>
        <v>0</v>
      </c>
      <c r="M29" s="260">
        <f t="shared" si="1"/>
        <v>6650</v>
      </c>
      <c r="N29" s="260">
        <f t="shared" si="1"/>
        <v>0</v>
      </c>
      <c r="O29" s="260">
        <f t="shared" si="1"/>
        <v>0</v>
      </c>
      <c r="P29" s="260">
        <f t="shared" si="1"/>
        <v>6650</v>
      </c>
      <c r="Q29" s="260">
        <f t="shared" si="1"/>
        <v>0</v>
      </c>
      <c r="R29" s="260">
        <f t="shared" si="1"/>
        <v>0</v>
      </c>
      <c r="S29" s="260">
        <f t="shared" si="1"/>
        <v>0</v>
      </c>
      <c r="T29" s="260">
        <f t="shared" si="1"/>
        <v>0</v>
      </c>
      <c r="U29" s="196"/>
    </row>
    <row r="30" spans="1:21" x14ac:dyDescent="0.55000000000000004">
      <c r="B30" s="111"/>
    </row>
  </sheetData>
  <mergeCells count="13">
    <mergeCell ref="A1:U1"/>
    <mergeCell ref="A16:A18"/>
    <mergeCell ref="B16:B18"/>
    <mergeCell ref="E16:H16"/>
    <mergeCell ref="I16:T16"/>
    <mergeCell ref="I17:K17"/>
    <mergeCell ref="L17:N17"/>
    <mergeCell ref="O17:Q17"/>
    <mergeCell ref="R17:T17"/>
    <mergeCell ref="D10:H10"/>
    <mergeCell ref="D13:G13"/>
    <mergeCell ref="D14:F14"/>
    <mergeCell ref="D15:F15"/>
  </mergeCells>
  <pageMargins left="0.59055118110236227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7">
    <tabColor rgb="FFFFFF00"/>
  </sheetPr>
  <dimension ref="A1:U30"/>
  <sheetViews>
    <sheetView topLeftCell="A22" zoomScale="70" zoomScaleNormal="70" workbookViewId="0">
      <selection activeCell="E37" sqref="E37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1.85546875" style="107" customWidth="1"/>
    <col min="6" max="6" width="12" style="107" customWidth="1"/>
    <col min="7" max="7" width="10.140625" style="107" customWidth="1"/>
    <col min="8" max="8" width="10.28515625" style="107" customWidth="1"/>
    <col min="9" max="9" width="9.42578125" style="107" customWidth="1"/>
    <col min="10" max="10" width="9.28515625" style="107" customWidth="1"/>
    <col min="11" max="11" width="9.140625" style="107"/>
    <col min="12" max="12" width="8.42578125" style="107" customWidth="1"/>
    <col min="13" max="13" width="9.140625" style="107"/>
    <col min="14" max="14" width="8.42578125" style="107" customWidth="1"/>
    <col min="15" max="15" width="9.140625" style="107"/>
    <col min="16" max="16" width="8.7109375" style="107" customWidth="1"/>
    <col min="17" max="17" width="9.140625" style="107"/>
    <col min="18" max="18" width="8.42578125" style="107" customWidth="1"/>
    <col min="19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G3" s="112" t="s">
        <v>30</v>
      </c>
      <c r="I3" s="113"/>
      <c r="K3" s="112" t="s">
        <v>27</v>
      </c>
    </row>
    <row r="4" spans="1:21" ht="26.25" customHeight="1" x14ac:dyDescent="0.55000000000000004">
      <c r="A4" s="25"/>
      <c r="B4" s="45" t="s">
        <v>48</v>
      </c>
      <c r="C4" s="109" t="s">
        <v>150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583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584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585</v>
      </c>
      <c r="E9" s="21"/>
      <c r="F9" s="2"/>
      <c r="G9" s="2"/>
      <c r="H9" s="2"/>
    </row>
    <row r="10" spans="1:21" ht="21" customHeight="1" x14ac:dyDescent="0.55000000000000004">
      <c r="A10" s="1749" t="s">
        <v>0</v>
      </c>
      <c r="B10" s="1749" t="s">
        <v>31</v>
      </c>
      <c r="C10" s="118"/>
      <c r="D10" s="119" t="s">
        <v>24</v>
      </c>
      <c r="E10" s="1764" t="s">
        <v>1</v>
      </c>
      <c r="F10" s="1765"/>
      <c r="G10" s="1765"/>
      <c r="H10" s="1766"/>
      <c r="I10" s="1767" t="s">
        <v>203</v>
      </c>
      <c r="J10" s="1768"/>
      <c r="K10" s="1768"/>
      <c r="L10" s="1768"/>
      <c r="M10" s="1768"/>
      <c r="N10" s="1768"/>
      <c r="O10" s="1768"/>
      <c r="P10" s="1768"/>
      <c r="Q10" s="1768"/>
      <c r="R10" s="1768"/>
      <c r="S10" s="1768"/>
      <c r="T10" s="1769"/>
      <c r="U10" s="352"/>
    </row>
    <row r="11" spans="1:21" ht="21" customHeight="1" x14ac:dyDescent="0.55000000000000004">
      <c r="A11" s="1750"/>
      <c r="B11" s="1750"/>
      <c r="C11" s="340" t="s">
        <v>23</v>
      </c>
      <c r="D11" s="121" t="s">
        <v>25</v>
      </c>
      <c r="E11" s="234" t="s">
        <v>5</v>
      </c>
      <c r="F11" s="235" t="s">
        <v>204</v>
      </c>
      <c r="G11" s="235" t="s">
        <v>205</v>
      </c>
      <c r="H11" s="235" t="s">
        <v>206</v>
      </c>
      <c r="I11" s="1767" t="s">
        <v>207</v>
      </c>
      <c r="J11" s="1768"/>
      <c r="K11" s="1769"/>
      <c r="L11" s="1767" t="s">
        <v>208</v>
      </c>
      <c r="M11" s="1768"/>
      <c r="N11" s="1769"/>
      <c r="O11" s="1767" t="s">
        <v>209</v>
      </c>
      <c r="P11" s="1768"/>
      <c r="Q11" s="1769"/>
      <c r="R11" s="1767" t="s">
        <v>210</v>
      </c>
      <c r="S11" s="1768"/>
      <c r="T11" s="1769"/>
      <c r="U11" s="215" t="s">
        <v>8</v>
      </c>
    </row>
    <row r="12" spans="1:21" x14ac:dyDescent="0.55000000000000004">
      <c r="A12" s="1751"/>
      <c r="B12" s="1751"/>
      <c r="C12" s="71"/>
      <c r="D12" s="72"/>
      <c r="E12" s="237"/>
      <c r="F12" s="238" t="s">
        <v>6</v>
      </c>
      <c r="G12" s="238" t="s">
        <v>6</v>
      </c>
      <c r="H12" s="238" t="s">
        <v>6</v>
      </c>
      <c r="I12" s="239" t="s">
        <v>211</v>
      </c>
      <c r="J12" s="239" t="s">
        <v>212</v>
      </c>
      <c r="K12" s="239" t="s">
        <v>213</v>
      </c>
      <c r="L12" s="239" t="s">
        <v>214</v>
      </c>
      <c r="M12" s="239" t="s">
        <v>215</v>
      </c>
      <c r="N12" s="239" t="s">
        <v>216</v>
      </c>
      <c r="O12" s="239" t="s">
        <v>217</v>
      </c>
      <c r="P12" s="239" t="s">
        <v>218</v>
      </c>
      <c r="Q12" s="239" t="s">
        <v>219</v>
      </c>
      <c r="R12" s="239" t="s">
        <v>220</v>
      </c>
      <c r="S12" s="239" t="s">
        <v>221</v>
      </c>
      <c r="T12" s="239" t="s">
        <v>222</v>
      </c>
      <c r="U12" s="353"/>
    </row>
    <row r="13" spans="1:21" ht="48" x14ac:dyDescent="0.55000000000000004">
      <c r="A13" s="759">
        <v>55</v>
      </c>
      <c r="B13" s="1671" t="s">
        <v>324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857" t="s">
        <v>1496</v>
      </c>
    </row>
    <row r="14" spans="1:21" x14ac:dyDescent="0.55000000000000004">
      <c r="A14" s="481"/>
      <c r="B14" s="482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 ht="48" x14ac:dyDescent="0.55000000000000004">
      <c r="A15" s="481">
        <v>56</v>
      </c>
      <c r="B15" s="482" t="s">
        <v>273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</row>
    <row r="16" spans="1:21" ht="44.25" x14ac:dyDescent="0.55000000000000004">
      <c r="A16" s="481"/>
      <c r="B16" s="1150" t="s">
        <v>1651</v>
      </c>
      <c r="C16" s="203"/>
      <c r="D16" s="206" t="s">
        <v>1441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</row>
    <row r="17" spans="1:21" ht="48" x14ac:dyDescent="0.55000000000000004">
      <c r="A17" s="481">
        <v>57</v>
      </c>
      <c r="B17" s="448" t="s">
        <v>164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ht="43.5" x14ac:dyDescent="0.55000000000000004">
      <c r="A18" s="481"/>
      <c r="B18" s="1087" t="s">
        <v>1652</v>
      </c>
      <c r="C18" s="274" t="s">
        <v>1653</v>
      </c>
      <c r="D18" s="206" t="s">
        <v>1654</v>
      </c>
      <c r="E18" s="681">
        <f>F18+G18+H18</f>
        <v>4725</v>
      </c>
      <c r="F18" s="681">
        <f>I18+J18+K18+L18+M18+N18+O18+P18+Q18+R18+S18+T18</f>
        <v>4725</v>
      </c>
      <c r="G18" s="681"/>
      <c r="H18" s="681"/>
      <c r="I18" s="681"/>
      <c r="J18" s="681"/>
      <c r="K18" s="681">
        <v>1575</v>
      </c>
      <c r="L18" s="681"/>
      <c r="M18" s="681"/>
      <c r="N18" s="681">
        <v>1575</v>
      </c>
      <c r="O18" s="681"/>
      <c r="P18" s="681"/>
      <c r="Q18" s="681">
        <v>1575</v>
      </c>
      <c r="R18" s="681"/>
      <c r="S18" s="188"/>
      <c r="T18" s="188"/>
      <c r="U18" s="131"/>
    </row>
    <row r="19" spans="1:21" ht="87" x14ac:dyDescent="0.55000000000000004">
      <c r="A19" s="481"/>
      <c r="B19" s="1151" t="s">
        <v>1655</v>
      </c>
      <c r="C19" s="274" t="s">
        <v>1656</v>
      </c>
      <c r="D19" s="1091">
        <v>23316</v>
      </c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681"/>
      <c r="P19" s="681"/>
      <c r="Q19" s="681"/>
      <c r="R19" s="681"/>
      <c r="S19" s="188"/>
      <c r="T19" s="188"/>
      <c r="U19" s="131"/>
    </row>
    <row r="20" spans="1:21" ht="108.75" x14ac:dyDescent="0.55000000000000004">
      <c r="A20" s="481"/>
      <c r="B20" s="1151" t="s">
        <v>1657</v>
      </c>
      <c r="C20" s="274" t="s">
        <v>1658</v>
      </c>
      <c r="D20" s="1091" t="s">
        <v>1659</v>
      </c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188"/>
      <c r="T20" s="188"/>
      <c r="U20" s="131"/>
    </row>
    <row r="21" spans="1:21" ht="65.25" x14ac:dyDescent="0.55000000000000004">
      <c r="A21" s="481"/>
      <c r="B21" s="1151" t="s">
        <v>1660</v>
      </c>
      <c r="C21" s="1152"/>
      <c r="D21" s="206" t="s">
        <v>888</v>
      </c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188"/>
      <c r="T21" s="188"/>
      <c r="U21" s="131"/>
    </row>
    <row r="22" spans="1:21" x14ac:dyDescent="0.55000000000000004">
      <c r="A22" s="1045"/>
      <c r="B22" s="1672"/>
      <c r="C22" s="775"/>
      <c r="D22" s="775"/>
      <c r="E22" s="739">
        <f>SUM(E18:E21)</f>
        <v>4725</v>
      </c>
      <c r="F22" s="739">
        <f t="shared" ref="F22:T22" si="0">SUM(F18:F21)</f>
        <v>4725</v>
      </c>
      <c r="G22" s="739">
        <f t="shared" si="0"/>
        <v>0</v>
      </c>
      <c r="H22" s="739">
        <f t="shared" si="0"/>
        <v>0</v>
      </c>
      <c r="I22" s="739">
        <f t="shared" si="0"/>
        <v>0</v>
      </c>
      <c r="J22" s="739">
        <f t="shared" si="0"/>
        <v>0</v>
      </c>
      <c r="K22" s="739">
        <f t="shared" si="0"/>
        <v>1575</v>
      </c>
      <c r="L22" s="739">
        <f t="shared" si="0"/>
        <v>0</v>
      </c>
      <c r="M22" s="739">
        <f t="shared" si="0"/>
        <v>0</v>
      </c>
      <c r="N22" s="739">
        <f t="shared" si="0"/>
        <v>1575</v>
      </c>
      <c r="O22" s="739">
        <f t="shared" si="0"/>
        <v>0</v>
      </c>
      <c r="P22" s="739">
        <f t="shared" si="0"/>
        <v>0</v>
      </c>
      <c r="Q22" s="739">
        <f t="shared" si="0"/>
        <v>1575</v>
      </c>
      <c r="R22" s="739">
        <f t="shared" si="0"/>
        <v>0</v>
      </c>
      <c r="S22" s="739">
        <f t="shared" si="0"/>
        <v>0</v>
      </c>
      <c r="T22" s="739">
        <f t="shared" si="0"/>
        <v>0</v>
      </c>
      <c r="U22" s="775"/>
    </row>
    <row r="23" spans="1:21" x14ac:dyDescent="0.55000000000000004">
      <c r="A23" s="481">
        <v>58</v>
      </c>
      <c r="B23" s="177" t="s">
        <v>163</v>
      </c>
      <c r="C23" s="131"/>
      <c r="D23" s="131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31"/>
    </row>
    <row r="24" spans="1:21" ht="43.5" x14ac:dyDescent="0.55000000000000004">
      <c r="A24" s="131"/>
      <c r="B24" s="1136" t="s">
        <v>1661</v>
      </c>
      <c r="C24" s="203"/>
      <c r="D24" s="206" t="s">
        <v>1662</v>
      </c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188"/>
      <c r="T24" s="188"/>
      <c r="U24" s="131"/>
    </row>
    <row r="25" spans="1:21" ht="43.5" x14ac:dyDescent="0.55000000000000004">
      <c r="A25" s="131"/>
      <c r="B25" s="274" t="s">
        <v>1663</v>
      </c>
      <c r="C25" s="203"/>
      <c r="D25" s="206" t="s">
        <v>1664</v>
      </c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188"/>
      <c r="T25" s="188"/>
      <c r="U25" s="131"/>
    </row>
    <row r="26" spans="1:21" ht="43.5" x14ac:dyDescent="0.55000000000000004">
      <c r="A26" s="131"/>
      <c r="B26" s="1087" t="s">
        <v>1665</v>
      </c>
      <c r="C26" s="203"/>
      <c r="D26" s="206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681"/>
      <c r="Q26" s="681"/>
      <c r="R26" s="681"/>
      <c r="S26" s="188"/>
      <c r="T26" s="188"/>
      <c r="U26" s="131"/>
    </row>
    <row r="27" spans="1:21" ht="43.5" x14ac:dyDescent="0.55000000000000004">
      <c r="A27" s="131"/>
      <c r="B27" s="197" t="s">
        <v>1666</v>
      </c>
      <c r="C27" s="265"/>
      <c r="D27" s="206" t="s">
        <v>1662</v>
      </c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681"/>
      <c r="Q27" s="681"/>
      <c r="R27" s="681"/>
      <c r="S27" s="188"/>
      <c r="T27" s="188"/>
      <c r="U27" s="131"/>
    </row>
    <row r="28" spans="1:21" ht="87" x14ac:dyDescent="0.55000000000000004">
      <c r="A28" s="131"/>
      <c r="B28" s="1046" t="s">
        <v>1667</v>
      </c>
      <c r="C28" s="1046"/>
      <c r="D28" s="206" t="s">
        <v>1668</v>
      </c>
      <c r="E28" s="681"/>
      <c r="F28" s="681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81"/>
      <c r="S28" s="188"/>
      <c r="T28" s="188"/>
      <c r="U28" s="131"/>
    </row>
    <row r="29" spans="1:21" x14ac:dyDescent="0.55000000000000004">
      <c r="A29" s="1081"/>
      <c r="B29" s="1081"/>
      <c r="C29" s="1081"/>
      <c r="D29" s="1081"/>
      <c r="E29" s="1673"/>
      <c r="F29" s="1673"/>
      <c r="G29" s="1673"/>
      <c r="H29" s="1673"/>
      <c r="I29" s="1673"/>
      <c r="J29" s="1673"/>
      <c r="K29" s="1673"/>
      <c r="L29" s="1673"/>
      <c r="M29" s="1673"/>
      <c r="N29" s="1673"/>
      <c r="O29" s="1673"/>
      <c r="P29" s="1673"/>
      <c r="Q29" s="1673"/>
      <c r="R29" s="1673"/>
      <c r="S29" s="1673"/>
      <c r="T29" s="1673"/>
      <c r="U29" s="1081"/>
    </row>
    <row r="30" spans="1:21" x14ac:dyDescent="0.55000000000000004">
      <c r="A30" s="137"/>
      <c r="B30" s="137"/>
      <c r="C30" s="137"/>
      <c r="D30" s="137"/>
      <c r="E30" s="260">
        <f>E29+E22</f>
        <v>4725</v>
      </c>
      <c r="F30" s="260">
        <f t="shared" ref="F30:T30" si="1">F29+F22</f>
        <v>4725</v>
      </c>
      <c r="G30" s="260">
        <f t="shared" si="1"/>
        <v>0</v>
      </c>
      <c r="H30" s="260">
        <f t="shared" si="1"/>
        <v>0</v>
      </c>
      <c r="I30" s="260">
        <f t="shared" si="1"/>
        <v>0</v>
      </c>
      <c r="J30" s="260">
        <f t="shared" si="1"/>
        <v>0</v>
      </c>
      <c r="K30" s="260">
        <f t="shared" si="1"/>
        <v>1575</v>
      </c>
      <c r="L30" s="260">
        <f t="shared" si="1"/>
        <v>0</v>
      </c>
      <c r="M30" s="260">
        <f t="shared" si="1"/>
        <v>0</v>
      </c>
      <c r="N30" s="260">
        <f t="shared" si="1"/>
        <v>1575</v>
      </c>
      <c r="O30" s="260">
        <f t="shared" si="1"/>
        <v>0</v>
      </c>
      <c r="P30" s="260">
        <f t="shared" si="1"/>
        <v>0</v>
      </c>
      <c r="Q30" s="260">
        <f t="shared" si="1"/>
        <v>1575</v>
      </c>
      <c r="R30" s="260">
        <f t="shared" si="1"/>
        <v>0</v>
      </c>
      <c r="S30" s="260">
        <f t="shared" si="1"/>
        <v>0</v>
      </c>
      <c r="T30" s="260">
        <f t="shared" si="1"/>
        <v>0</v>
      </c>
      <c r="U30" s="137"/>
    </row>
  </sheetData>
  <mergeCells count="9">
    <mergeCell ref="A1:U1"/>
    <mergeCell ref="A10:A12"/>
    <mergeCell ref="B10:B12"/>
    <mergeCell ref="E10:H10"/>
    <mergeCell ref="I10:T10"/>
    <mergeCell ref="I11:K11"/>
    <mergeCell ref="L11:N11"/>
    <mergeCell ref="O11:Q11"/>
    <mergeCell ref="R11:T11"/>
  </mergeCells>
  <pageMargins left="0.59055118110236227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topLeftCell="A9" zoomScale="80" zoomScaleNormal="80" workbookViewId="0">
      <selection activeCell="F30" sqref="F30"/>
    </sheetView>
  </sheetViews>
  <sheetFormatPr defaultRowHeight="24" x14ac:dyDescent="0.55000000000000004"/>
  <cols>
    <col min="1" max="1" width="9.140625" style="392"/>
    <col min="2" max="2" width="68.28515625" style="392" customWidth="1"/>
    <col min="3" max="8" width="9.140625" style="392"/>
    <col min="9" max="9" width="26" style="392" customWidth="1"/>
    <col min="10" max="10" width="9" style="413" bestFit="1" customWidth="1"/>
    <col min="11" max="16384" width="9.140625" style="392"/>
  </cols>
  <sheetData>
    <row r="1" spans="1:10" ht="33" x14ac:dyDescent="0.75">
      <c r="A1" s="1711" t="s">
        <v>328</v>
      </c>
      <c r="B1" s="1711"/>
      <c r="C1" s="1711"/>
      <c r="D1" s="1711"/>
      <c r="E1" s="1711"/>
      <c r="F1" s="1711"/>
      <c r="G1" s="1711"/>
      <c r="H1" s="1711"/>
      <c r="I1" s="1711"/>
      <c r="J1" s="1711"/>
    </row>
    <row r="2" spans="1:10" s="391" customFormat="1" x14ac:dyDescent="0.55000000000000004">
      <c r="B2" s="320"/>
      <c r="J2" s="412" t="s">
        <v>329</v>
      </c>
    </row>
    <row r="3" spans="1:10" s="391" customFormat="1" x14ac:dyDescent="0.55000000000000004">
      <c r="A3" s="411" t="s">
        <v>332</v>
      </c>
      <c r="B3" s="320"/>
      <c r="J3" s="413">
        <v>1</v>
      </c>
    </row>
    <row r="4" spans="1:10" s="391" customFormat="1" x14ac:dyDescent="0.55000000000000004">
      <c r="A4" s="411" t="s">
        <v>2378</v>
      </c>
      <c r="B4" s="320"/>
      <c r="E4" s="410"/>
      <c r="J4" s="413">
        <v>2</v>
      </c>
    </row>
    <row r="5" spans="1:10" s="391" customFormat="1" x14ac:dyDescent="0.55000000000000004">
      <c r="A5" s="411"/>
      <c r="B5" s="413" t="s">
        <v>333</v>
      </c>
      <c r="E5" s="410"/>
      <c r="J5" s="415" t="s">
        <v>2376</v>
      </c>
    </row>
    <row r="6" spans="1:10" s="391" customFormat="1" x14ac:dyDescent="0.55000000000000004">
      <c r="A6" s="411"/>
      <c r="B6" s="413" t="s">
        <v>334</v>
      </c>
      <c r="E6" s="410"/>
      <c r="J6" s="413">
        <v>5</v>
      </c>
    </row>
    <row r="7" spans="1:10" s="391" customFormat="1" x14ac:dyDescent="0.55000000000000004">
      <c r="A7" s="411"/>
      <c r="B7" s="413" t="s">
        <v>335</v>
      </c>
      <c r="E7" s="410"/>
      <c r="J7" s="1701" t="s">
        <v>2377</v>
      </c>
    </row>
    <row r="8" spans="1:10" s="391" customFormat="1" x14ac:dyDescent="0.55000000000000004">
      <c r="A8" s="414" t="s">
        <v>2379</v>
      </c>
      <c r="B8" s="411"/>
      <c r="C8" s="411"/>
      <c r="E8" s="410"/>
      <c r="J8" s="415" t="s">
        <v>2381</v>
      </c>
    </row>
    <row r="9" spans="1:10" s="391" customFormat="1" x14ac:dyDescent="0.55000000000000004">
      <c r="A9" s="414" t="s">
        <v>2380</v>
      </c>
      <c r="B9" s="411"/>
      <c r="C9" s="411"/>
      <c r="E9" s="410"/>
      <c r="J9" s="413">
        <v>15</v>
      </c>
    </row>
    <row r="10" spans="1:10" s="391" customFormat="1" x14ac:dyDescent="0.55000000000000004">
      <c r="A10" s="414"/>
      <c r="B10" s="114" t="s">
        <v>336</v>
      </c>
      <c r="C10" s="411"/>
      <c r="E10" s="410"/>
      <c r="J10" s="416" t="s">
        <v>2382</v>
      </c>
    </row>
    <row r="11" spans="1:10" x14ac:dyDescent="0.55000000000000004">
      <c r="B11" s="114" t="s">
        <v>337</v>
      </c>
      <c r="J11" s="416" t="s">
        <v>2383</v>
      </c>
    </row>
    <row r="12" spans="1:10" ht="25.5" customHeight="1" x14ac:dyDescent="0.55000000000000004">
      <c r="B12" s="114" t="s">
        <v>338</v>
      </c>
      <c r="J12" s="416" t="s">
        <v>2384</v>
      </c>
    </row>
    <row r="13" spans="1:10" x14ac:dyDescent="0.55000000000000004">
      <c r="B13" s="114" t="s">
        <v>339</v>
      </c>
      <c r="J13" s="416" t="s">
        <v>330</v>
      </c>
    </row>
    <row r="14" spans="1:10" x14ac:dyDescent="0.55000000000000004">
      <c r="B14" s="114" t="s">
        <v>340</v>
      </c>
      <c r="J14" s="416" t="s">
        <v>2385</v>
      </c>
    </row>
    <row r="15" spans="1:10" x14ac:dyDescent="0.55000000000000004">
      <c r="B15" s="114" t="s">
        <v>341</v>
      </c>
      <c r="J15" s="416" t="s">
        <v>2386</v>
      </c>
    </row>
    <row r="16" spans="1:10" x14ac:dyDescent="0.55000000000000004">
      <c r="B16" s="114" t="s">
        <v>342</v>
      </c>
      <c r="J16" s="416" t="s">
        <v>2387</v>
      </c>
    </row>
    <row r="17" spans="1:10" x14ac:dyDescent="0.55000000000000004">
      <c r="B17" s="114" t="s">
        <v>343</v>
      </c>
      <c r="J17" s="416" t="s">
        <v>331</v>
      </c>
    </row>
    <row r="18" spans="1:10" x14ac:dyDescent="0.55000000000000004">
      <c r="B18" s="21" t="s">
        <v>344</v>
      </c>
      <c r="J18" s="1701" t="s">
        <v>2388</v>
      </c>
    </row>
    <row r="19" spans="1:10" x14ac:dyDescent="0.55000000000000004">
      <c r="B19" s="114" t="s">
        <v>345</v>
      </c>
      <c r="J19" s="415" t="s">
        <v>2389</v>
      </c>
    </row>
    <row r="20" spans="1:10" x14ac:dyDescent="0.55000000000000004">
      <c r="B20" s="114" t="s">
        <v>346</v>
      </c>
      <c r="J20" s="415" t="s">
        <v>2390</v>
      </c>
    </row>
    <row r="21" spans="1:10" x14ac:dyDescent="0.55000000000000004">
      <c r="B21" s="114" t="s">
        <v>347</v>
      </c>
      <c r="J21" s="415" t="s">
        <v>2391</v>
      </c>
    </row>
    <row r="22" spans="1:10" x14ac:dyDescent="0.55000000000000004">
      <c r="B22" s="114" t="s">
        <v>348</v>
      </c>
      <c r="J22" s="415" t="s">
        <v>2392</v>
      </c>
    </row>
    <row r="23" spans="1:10" x14ac:dyDescent="0.55000000000000004">
      <c r="B23" s="114" t="s">
        <v>349</v>
      </c>
      <c r="J23" s="415" t="s">
        <v>2393</v>
      </c>
    </row>
    <row r="24" spans="1:10" x14ac:dyDescent="0.55000000000000004">
      <c r="B24" s="114" t="s">
        <v>350</v>
      </c>
      <c r="J24" s="415" t="s">
        <v>2394</v>
      </c>
    </row>
    <row r="25" spans="1:10" x14ac:dyDescent="0.55000000000000004">
      <c r="B25" s="417" t="s">
        <v>351</v>
      </c>
      <c r="J25" s="415" t="s">
        <v>2395</v>
      </c>
    </row>
    <row r="26" spans="1:10" x14ac:dyDescent="0.55000000000000004">
      <c r="A26" s="392" t="s">
        <v>249</v>
      </c>
      <c r="B26" s="1712" t="s">
        <v>352</v>
      </c>
      <c r="C26" s="1712"/>
      <c r="D26" s="1712"/>
      <c r="E26" s="1712"/>
      <c r="F26" s="1712"/>
      <c r="G26" s="1712"/>
      <c r="H26" s="1712"/>
      <c r="I26" s="1712"/>
      <c r="J26" s="415" t="s">
        <v>2396</v>
      </c>
    </row>
    <row r="27" spans="1:10" x14ac:dyDescent="0.55000000000000004">
      <c r="B27" s="392" t="s">
        <v>2397</v>
      </c>
      <c r="J27" s="415" t="s">
        <v>2398</v>
      </c>
    </row>
  </sheetData>
  <mergeCells count="2">
    <mergeCell ref="A1:J1"/>
    <mergeCell ref="B26:I26"/>
  </mergeCells>
  <pageMargins left="1.6929133858267718" right="0.70866141732283472" top="0.35433070866141736" bottom="0.35433070866141736" header="0.31496062992125984" footer="0.31496062992125984"/>
  <pageSetup paperSize="5" scale="8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8">
    <tabColor rgb="FFFF0000"/>
  </sheetPr>
  <dimension ref="A1:U21"/>
  <sheetViews>
    <sheetView zoomScale="60" zoomScaleNormal="60" workbookViewId="0">
      <selection activeCell="W19" sqref="W19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4.42578125" style="107" customWidth="1"/>
    <col min="6" max="6" width="12.42578125" style="107" customWidth="1"/>
    <col min="7" max="7" width="12.7109375" style="107" customWidth="1"/>
    <col min="8" max="8" width="11.42578125" style="107" customWidth="1"/>
    <col min="9" max="9" width="7.5703125" style="107" customWidth="1"/>
    <col min="10" max="10" width="8.5703125" style="107" customWidth="1"/>
    <col min="11" max="16" width="9.140625" style="107"/>
    <col min="17" max="17" width="7.28515625" style="107" customWidth="1"/>
    <col min="18" max="18" width="7.42578125" style="107" customWidth="1"/>
    <col min="19" max="20" width="7" style="107" customWidth="1"/>
    <col min="21" max="21" width="10.5703125" style="107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I3" s="112" t="s">
        <v>27</v>
      </c>
    </row>
    <row r="4" spans="1:21" ht="21" customHeight="1" x14ac:dyDescent="0.55000000000000004">
      <c r="A4" s="25"/>
      <c r="B4" s="45" t="s">
        <v>48</v>
      </c>
      <c r="C4" s="109" t="s">
        <v>150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586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587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1804" t="s">
        <v>588</v>
      </c>
      <c r="E9" s="1804"/>
      <c r="F9" s="1804"/>
      <c r="G9" s="2"/>
      <c r="H9" s="2"/>
    </row>
    <row r="10" spans="1:21" ht="21" customHeight="1" x14ac:dyDescent="0.55000000000000004">
      <c r="A10" s="1749" t="s">
        <v>0</v>
      </c>
      <c r="B10" s="1749" t="s">
        <v>31</v>
      </c>
      <c r="C10" s="118"/>
      <c r="D10" s="119" t="s">
        <v>24</v>
      </c>
      <c r="E10" s="1752" t="s">
        <v>1</v>
      </c>
      <c r="F10" s="1753"/>
      <c r="G10" s="1753"/>
      <c r="H10" s="1754"/>
      <c r="I10" s="1755" t="s">
        <v>203</v>
      </c>
      <c r="J10" s="1756"/>
      <c r="K10" s="1756"/>
      <c r="L10" s="1756"/>
      <c r="M10" s="1756"/>
      <c r="N10" s="1756"/>
      <c r="O10" s="1756"/>
      <c r="P10" s="1756"/>
      <c r="Q10" s="1756"/>
      <c r="R10" s="1756"/>
      <c r="S10" s="1756"/>
      <c r="T10" s="1757"/>
      <c r="U10" s="120"/>
    </row>
    <row r="11" spans="1:21" ht="21" customHeight="1" x14ac:dyDescent="0.55000000000000004">
      <c r="A11" s="1750"/>
      <c r="B11" s="1750"/>
      <c r="C11" s="340" t="s">
        <v>23</v>
      </c>
      <c r="D11" s="121" t="s">
        <v>25</v>
      </c>
      <c r="E11" s="234" t="s">
        <v>5</v>
      </c>
      <c r="F11" s="235" t="s">
        <v>204</v>
      </c>
      <c r="G11" s="235" t="s">
        <v>205</v>
      </c>
      <c r="H11" s="235" t="s">
        <v>206</v>
      </c>
      <c r="I11" s="1767" t="s">
        <v>207</v>
      </c>
      <c r="J11" s="1768"/>
      <c r="K11" s="1769"/>
      <c r="L11" s="1767" t="s">
        <v>208</v>
      </c>
      <c r="M11" s="1768"/>
      <c r="N11" s="1769"/>
      <c r="O11" s="1767" t="s">
        <v>209</v>
      </c>
      <c r="P11" s="1768"/>
      <c r="Q11" s="1769"/>
      <c r="R11" s="1767" t="s">
        <v>210</v>
      </c>
      <c r="S11" s="1768"/>
      <c r="T11" s="1769"/>
      <c r="U11" s="215" t="s">
        <v>8</v>
      </c>
    </row>
    <row r="12" spans="1:21" x14ac:dyDescent="0.55000000000000004">
      <c r="A12" s="1751"/>
      <c r="B12" s="1751"/>
      <c r="C12" s="71"/>
      <c r="D12" s="72"/>
      <c r="E12" s="237"/>
      <c r="F12" s="238" t="s">
        <v>6</v>
      </c>
      <c r="G12" s="238" t="s">
        <v>6</v>
      </c>
      <c r="H12" s="238" t="s">
        <v>6</v>
      </c>
      <c r="I12" s="239" t="s">
        <v>211</v>
      </c>
      <c r="J12" s="239" t="s">
        <v>212</v>
      </c>
      <c r="K12" s="239" t="s">
        <v>213</v>
      </c>
      <c r="L12" s="239" t="s">
        <v>214</v>
      </c>
      <c r="M12" s="239" t="s">
        <v>215</v>
      </c>
      <c r="N12" s="239" t="s">
        <v>216</v>
      </c>
      <c r="O12" s="239" t="s">
        <v>217</v>
      </c>
      <c r="P12" s="239" t="s">
        <v>218</v>
      </c>
      <c r="Q12" s="239" t="s">
        <v>219</v>
      </c>
      <c r="R12" s="239" t="s">
        <v>220</v>
      </c>
      <c r="S12" s="239" t="s">
        <v>221</v>
      </c>
      <c r="T12" s="239" t="s">
        <v>222</v>
      </c>
      <c r="U12" s="353"/>
    </row>
    <row r="13" spans="1:21" s="128" customFormat="1" ht="72" x14ac:dyDescent="0.2">
      <c r="A13" s="175">
        <v>59</v>
      </c>
      <c r="B13" s="151" t="s">
        <v>165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s="128" customFormat="1" x14ac:dyDescent="0.2">
      <c r="A14" s="176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x14ac:dyDescent="0.55000000000000004">
      <c r="A15" s="176"/>
      <c r="B15" s="73"/>
      <c r="C15" s="130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</row>
    <row r="16" spans="1:21" ht="48" x14ac:dyDescent="0.55000000000000004">
      <c r="A16" s="362">
        <v>60</v>
      </c>
      <c r="B16" s="144" t="s">
        <v>273</v>
      </c>
      <c r="C16" s="130"/>
      <c r="D16" s="132"/>
      <c r="E16" s="133"/>
      <c r="F16" s="131"/>
      <c r="G16" s="131"/>
      <c r="H16" s="133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</row>
    <row r="17" spans="1:21" x14ac:dyDescent="0.55000000000000004">
      <c r="A17" s="22"/>
      <c r="B17" s="134"/>
      <c r="C17" s="130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x14ac:dyDescent="0.55000000000000004">
      <c r="A18" s="23"/>
      <c r="B18" s="136"/>
      <c r="C18" s="130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x14ac:dyDescent="0.55000000000000004">
      <c r="A19" s="23"/>
      <c r="B19" s="136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 x14ac:dyDescent="0.55000000000000004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</row>
    <row r="21" spans="1:21" x14ac:dyDescent="0.55000000000000004">
      <c r="B21" s="111"/>
    </row>
  </sheetData>
  <mergeCells count="10">
    <mergeCell ref="A1:U1"/>
    <mergeCell ref="A10:A12"/>
    <mergeCell ref="B10:B12"/>
    <mergeCell ref="E10:H10"/>
    <mergeCell ref="I10:T10"/>
    <mergeCell ref="I11:K11"/>
    <mergeCell ref="L11:N11"/>
    <mergeCell ref="O11:Q11"/>
    <mergeCell ref="R11:T11"/>
    <mergeCell ref="D9:F9"/>
  </mergeCells>
  <pageMargins left="0.59055118110236227" right="0.31496062992125984" top="0.55118110236220474" bottom="0.55118110236220474" header="0.31496062992125984" footer="0.31496062992125984"/>
  <pageSetup paperSize="5" scale="7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9">
    <tabColor rgb="FFFF0000"/>
  </sheetPr>
  <dimension ref="A1:U26"/>
  <sheetViews>
    <sheetView zoomScale="60" zoomScaleNormal="60" workbookViewId="0">
      <selection activeCell="L32" sqref="L32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1.85546875" style="107" customWidth="1"/>
    <col min="6" max="6" width="12.42578125" style="107" customWidth="1"/>
    <col min="7" max="7" width="12.140625" style="107" customWidth="1"/>
    <col min="8" max="8" width="10.7109375" style="107" customWidth="1"/>
    <col min="9" max="9" width="8.140625" style="107" customWidth="1"/>
    <col min="10" max="11" width="7.28515625" style="107" customWidth="1"/>
    <col min="12" max="20" width="9.140625" style="107"/>
    <col min="21" max="21" width="10.140625" style="107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I3" s="112" t="s">
        <v>27</v>
      </c>
    </row>
    <row r="4" spans="1:21" s="1" customFormat="1" ht="21" customHeight="1" x14ac:dyDescent="0.55000000000000004">
      <c r="A4" s="25"/>
      <c r="B4" s="45" t="s">
        <v>48</v>
      </c>
      <c r="C4" s="28" t="s">
        <v>150</v>
      </c>
      <c r="D4" s="21"/>
      <c r="F4" s="2"/>
      <c r="G4" s="2"/>
      <c r="H4" s="2"/>
    </row>
    <row r="5" spans="1:21" s="1" customFormat="1" ht="21" customHeight="1" x14ac:dyDescent="0.55000000000000004">
      <c r="A5" s="25"/>
      <c r="B5" s="45" t="s">
        <v>515</v>
      </c>
      <c r="C5" s="28" t="s">
        <v>589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590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591</v>
      </c>
      <c r="E9" s="21"/>
      <c r="F9" s="2"/>
      <c r="G9" s="2"/>
      <c r="H9" s="2"/>
    </row>
    <row r="10" spans="1:21" s="1" customFormat="1" ht="21" customHeight="1" x14ac:dyDescent="0.65">
      <c r="A10" s="25"/>
      <c r="B10" s="27"/>
      <c r="C10" s="18"/>
      <c r="D10" s="100"/>
      <c r="E10" s="21"/>
      <c r="F10" s="2"/>
      <c r="G10" s="2"/>
      <c r="H10" s="2"/>
    </row>
    <row r="11" spans="1:21" ht="21" customHeight="1" x14ac:dyDescent="0.55000000000000004">
      <c r="A11" s="1749" t="s">
        <v>0</v>
      </c>
      <c r="B11" s="1749" t="s">
        <v>31</v>
      </c>
      <c r="C11" s="118"/>
      <c r="D11" s="119" t="s">
        <v>24</v>
      </c>
      <c r="E11" s="1764" t="s">
        <v>1</v>
      </c>
      <c r="F11" s="1765"/>
      <c r="G11" s="1765"/>
      <c r="H11" s="1766"/>
      <c r="I11" s="1767" t="s">
        <v>203</v>
      </c>
      <c r="J11" s="1768"/>
      <c r="K11" s="1768"/>
      <c r="L11" s="1768"/>
      <c r="M11" s="1768"/>
      <c r="N11" s="1768"/>
      <c r="O11" s="1768"/>
      <c r="P11" s="1768"/>
      <c r="Q11" s="1768"/>
      <c r="R11" s="1768"/>
      <c r="S11" s="1768"/>
      <c r="T11" s="1769"/>
      <c r="U11" s="352"/>
    </row>
    <row r="12" spans="1:21" ht="21" customHeight="1" x14ac:dyDescent="0.55000000000000004">
      <c r="A12" s="1750"/>
      <c r="B12" s="1750"/>
      <c r="C12" s="145" t="s">
        <v>23</v>
      </c>
      <c r="D12" s="121" t="s">
        <v>25</v>
      </c>
      <c r="E12" s="234" t="s">
        <v>5</v>
      </c>
      <c r="F12" s="235" t="s">
        <v>204</v>
      </c>
      <c r="G12" s="235" t="s">
        <v>205</v>
      </c>
      <c r="H12" s="235" t="s">
        <v>206</v>
      </c>
      <c r="I12" s="1767" t="s">
        <v>207</v>
      </c>
      <c r="J12" s="1768"/>
      <c r="K12" s="1769"/>
      <c r="L12" s="1767" t="s">
        <v>208</v>
      </c>
      <c r="M12" s="1768"/>
      <c r="N12" s="1769"/>
      <c r="O12" s="1767" t="s">
        <v>209</v>
      </c>
      <c r="P12" s="1768"/>
      <c r="Q12" s="1769"/>
      <c r="R12" s="1767" t="s">
        <v>210</v>
      </c>
      <c r="S12" s="1768"/>
      <c r="T12" s="1769"/>
      <c r="U12" s="215" t="s">
        <v>8</v>
      </c>
    </row>
    <row r="13" spans="1:21" x14ac:dyDescent="0.55000000000000004">
      <c r="A13" s="1751"/>
      <c r="B13" s="1751"/>
      <c r="C13" s="71"/>
      <c r="D13" s="72"/>
      <c r="E13" s="237"/>
      <c r="F13" s="238" t="s">
        <v>6</v>
      </c>
      <c r="G13" s="238" t="s">
        <v>6</v>
      </c>
      <c r="H13" s="238" t="s">
        <v>6</v>
      </c>
      <c r="I13" s="239" t="s">
        <v>211</v>
      </c>
      <c r="J13" s="239" t="s">
        <v>212</v>
      </c>
      <c r="K13" s="239" t="s">
        <v>213</v>
      </c>
      <c r="L13" s="239" t="s">
        <v>214</v>
      </c>
      <c r="M13" s="239" t="s">
        <v>215</v>
      </c>
      <c r="N13" s="239" t="s">
        <v>216</v>
      </c>
      <c r="O13" s="239" t="s">
        <v>217</v>
      </c>
      <c r="P13" s="239" t="s">
        <v>218</v>
      </c>
      <c r="Q13" s="239" t="s">
        <v>219</v>
      </c>
      <c r="R13" s="239" t="s">
        <v>220</v>
      </c>
      <c r="S13" s="239" t="s">
        <v>221</v>
      </c>
      <c r="T13" s="239" t="s">
        <v>222</v>
      </c>
      <c r="U13" s="353"/>
    </row>
    <row r="14" spans="1:21" s="128" customFormat="1" ht="72" x14ac:dyDescent="0.2">
      <c r="A14" s="152">
        <v>61</v>
      </c>
      <c r="B14" s="151" t="s">
        <v>165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s="128" customFormat="1" x14ac:dyDescent="0.2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s="128" customFormat="1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ht="72" x14ac:dyDescent="0.55000000000000004">
      <c r="A17" s="146">
        <v>62</v>
      </c>
      <c r="B17" s="143" t="s">
        <v>274</v>
      </c>
      <c r="C17" s="130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x14ac:dyDescent="0.55000000000000004">
      <c r="A18" s="131"/>
      <c r="B18" s="130"/>
      <c r="C18" s="130"/>
      <c r="D18" s="132"/>
      <c r="E18" s="133"/>
      <c r="F18" s="131"/>
      <c r="G18" s="131"/>
      <c r="H18" s="133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x14ac:dyDescent="0.55000000000000004">
      <c r="A19" s="22"/>
      <c r="B19" s="134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 x14ac:dyDescent="0.55000000000000004">
      <c r="A20" s="135"/>
      <c r="B20" s="130"/>
      <c r="C20" s="130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 x14ac:dyDescent="0.55000000000000004">
      <c r="A21" s="131"/>
      <c r="B21" s="130"/>
      <c r="C21" s="130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x14ac:dyDescent="0.55000000000000004">
      <c r="A22" s="140"/>
      <c r="B22" s="76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 x14ac:dyDescent="0.55000000000000004">
      <c r="A23" s="23"/>
      <c r="B23" s="136"/>
      <c r="C23" s="13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x14ac:dyDescent="0.55000000000000004">
      <c r="A24" s="23"/>
      <c r="B24" s="136"/>
      <c r="C24" s="130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x14ac:dyDescent="0.55000000000000004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</row>
    <row r="26" spans="1:21" x14ac:dyDescent="0.55000000000000004">
      <c r="B26" s="111"/>
    </row>
  </sheetData>
  <mergeCells count="9">
    <mergeCell ref="A1:U1"/>
    <mergeCell ref="A11:A13"/>
    <mergeCell ref="B11:B13"/>
    <mergeCell ref="E11:H11"/>
    <mergeCell ref="I11:T11"/>
    <mergeCell ref="I12:K12"/>
    <mergeCell ref="L12:N12"/>
    <mergeCell ref="O12:Q12"/>
    <mergeCell ref="R12:T12"/>
  </mergeCells>
  <pageMargins left="0.59055118110236227" right="0.31496062992125984" top="0.55118110236220474" bottom="0.55118110236220474" header="0.31496062992125984" footer="0.31496062992125984"/>
  <pageSetup paperSize="5" scale="7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0">
    <tabColor rgb="FFFFFF00"/>
  </sheetPr>
  <dimension ref="A1:U33"/>
  <sheetViews>
    <sheetView topLeftCell="A28" zoomScale="70" zoomScaleNormal="70" workbookViewId="0">
      <selection activeCell="K13" sqref="K13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4" width="18.28515625" style="107" customWidth="1"/>
    <col min="5" max="6" width="11.85546875" style="107" customWidth="1"/>
    <col min="7" max="7" width="9.5703125" style="107" customWidth="1"/>
    <col min="8" max="8" width="11" style="107" customWidth="1"/>
    <col min="9" max="9" width="9.42578125" style="107" customWidth="1"/>
    <col min="10" max="10" width="9.28515625" style="107" customWidth="1"/>
    <col min="11" max="11" width="9.140625" style="107"/>
    <col min="12" max="12" width="9.28515625" style="107" bestFit="1" customWidth="1"/>
    <col min="13" max="13" width="10.28515625" style="107" bestFit="1" customWidth="1"/>
    <col min="14" max="14" width="9.140625" style="107"/>
    <col min="15" max="15" width="9.28515625" style="107" bestFit="1" customWidth="1"/>
    <col min="16" max="16" width="9.42578125" style="107" bestFit="1" customWidth="1"/>
    <col min="17" max="17" width="10.28515625" style="107" bestFit="1" customWidth="1"/>
    <col min="18" max="18" width="9.28515625" style="107" bestFit="1" customWidth="1"/>
    <col min="19" max="19" width="9.140625" style="107"/>
    <col min="20" max="20" width="9.28515625" style="107" bestFit="1" customWidth="1"/>
    <col min="21" max="21" width="10.42578125" style="107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K3" s="112" t="s">
        <v>27</v>
      </c>
    </row>
    <row r="4" spans="1:21" s="1" customFormat="1" ht="21" customHeight="1" x14ac:dyDescent="0.55000000000000004">
      <c r="A4" s="25"/>
      <c r="B4" s="45" t="s">
        <v>48</v>
      </c>
      <c r="C4" s="28" t="s">
        <v>150</v>
      </c>
      <c r="D4" s="21"/>
      <c r="F4" s="2"/>
      <c r="G4" s="2"/>
      <c r="H4" s="2"/>
    </row>
    <row r="5" spans="1:21" s="1" customFormat="1" ht="21" customHeight="1" x14ac:dyDescent="0.55000000000000004">
      <c r="A5" s="25"/>
      <c r="B5" s="45" t="s">
        <v>515</v>
      </c>
      <c r="C5" s="28" t="s">
        <v>592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593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594</v>
      </c>
      <c r="E9" s="21"/>
      <c r="F9" s="2"/>
      <c r="G9" s="2"/>
      <c r="H9" s="2"/>
    </row>
    <row r="10" spans="1:21" ht="21" customHeight="1" x14ac:dyDescent="0.55000000000000004">
      <c r="A10" s="1749" t="s">
        <v>0</v>
      </c>
      <c r="B10" s="1749" t="s">
        <v>31</v>
      </c>
      <c r="C10" s="118"/>
      <c r="D10" s="119" t="s">
        <v>24</v>
      </c>
      <c r="E10" s="1764" t="s">
        <v>1</v>
      </c>
      <c r="F10" s="1765"/>
      <c r="G10" s="1765"/>
      <c r="H10" s="1766"/>
      <c r="I10" s="1767" t="s">
        <v>203</v>
      </c>
      <c r="J10" s="1768"/>
      <c r="K10" s="1768"/>
      <c r="L10" s="1768"/>
      <c r="M10" s="1768"/>
      <c r="N10" s="1768"/>
      <c r="O10" s="1768"/>
      <c r="P10" s="1768"/>
      <c r="Q10" s="1768"/>
      <c r="R10" s="1768"/>
      <c r="S10" s="1768"/>
      <c r="T10" s="1769"/>
      <c r="U10" s="352"/>
    </row>
    <row r="11" spans="1:21" ht="21" customHeight="1" x14ac:dyDescent="0.55000000000000004">
      <c r="A11" s="1750"/>
      <c r="B11" s="1750"/>
      <c r="C11" s="340" t="s">
        <v>23</v>
      </c>
      <c r="D11" s="121" t="s">
        <v>25</v>
      </c>
      <c r="E11" s="234" t="s">
        <v>5</v>
      </c>
      <c r="F11" s="235" t="s">
        <v>204</v>
      </c>
      <c r="G11" s="235" t="s">
        <v>205</v>
      </c>
      <c r="H11" s="235" t="s">
        <v>206</v>
      </c>
      <c r="I11" s="1767" t="s">
        <v>207</v>
      </c>
      <c r="J11" s="1768"/>
      <c r="K11" s="1769"/>
      <c r="L11" s="1767" t="s">
        <v>208</v>
      </c>
      <c r="M11" s="1768"/>
      <c r="N11" s="1769"/>
      <c r="O11" s="1767" t="s">
        <v>209</v>
      </c>
      <c r="P11" s="1768"/>
      <c r="Q11" s="1769"/>
      <c r="R11" s="1767" t="s">
        <v>210</v>
      </c>
      <c r="S11" s="1768"/>
      <c r="T11" s="1769"/>
      <c r="U11" s="215" t="s">
        <v>8</v>
      </c>
    </row>
    <row r="12" spans="1:21" x14ac:dyDescent="0.55000000000000004">
      <c r="A12" s="1751"/>
      <c r="B12" s="1751"/>
      <c r="C12" s="71"/>
      <c r="D12" s="72"/>
      <c r="E12" s="237"/>
      <c r="F12" s="238" t="s">
        <v>6</v>
      </c>
      <c r="G12" s="238" t="s">
        <v>6</v>
      </c>
      <c r="H12" s="238" t="s">
        <v>6</v>
      </c>
      <c r="I12" s="239" t="s">
        <v>211</v>
      </c>
      <c r="J12" s="239" t="s">
        <v>212</v>
      </c>
      <c r="K12" s="239" t="s">
        <v>213</v>
      </c>
      <c r="L12" s="239" t="s">
        <v>214</v>
      </c>
      <c r="M12" s="239" t="s">
        <v>215</v>
      </c>
      <c r="N12" s="239" t="s">
        <v>216</v>
      </c>
      <c r="O12" s="239" t="s">
        <v>217</v>
      </c>
      <c r="P12" s="239" t="s">
        <v>218</v>
      </c>
      <c r="Q12" s="239" t="s">
        <v>219</v>
      </c>
      <c r="R12" s="239" t="s">
        <v>220</v>
      </c>
      <c r="S12" s="239" t="s">
        <v>221</v>
      </c>
      <c r="T12" s="239" t="s">
        <v>222</v>
      </c>
      <c r="U12" s="353"/>
    </row>
    <row r="13" spans="1:21" s="128" customFormat="1" ht="120" x14ac:dyDescent="0.2">
      <c r="A13" s="745">
        <v>63</v>
      </c>
      <c r="B13" s="447" t="s">
        <v>433</v>
      </c>
      <c r="C13" s="1386"/>
      <c r="D13" s="210"/>
      <c r="E13" s="756"/>
      <c r="F13" s="756"/>
      <c r="G13" s="756"/>
      <c r="H13" s="756"/>
      <c r="I13" s="756"/>
      <c r="J13" s="756"/>
      <c r="K13" s="756"/>
      <c r="L13" s="756"/>
      <c r="M13" s="756"/>
      <c r="N13" s="756"/>
      <c r="O13" s="756"/>
      <c r="P13" s="756"/>
      <c r="Q13" s="756"/>
      <c r="R13" s="756"/>
      <c r="S13" s="756"/>
      <c r="T13" s="756"/>
      <c r="U13" s="769" t="s">
        <v>1006</v>
      </c>
    </row>
    <row r="14" spans="1:21" s="128" customFormat="1" ht="130.5" x14ac:dyDescent="0.2">
      <c r="A14" s="483"/>
      <c r="B14" s="746" t="s">
        <v>980</v>
      </c>
      <c r="C14" s="200" t="s">
        <v>981</v>
      </c>
      <c r="D14" s="200" t="s">
        <v>982</v>
      </c>
      <c r="E14" s="691"/>
      <c r="F14" s="691"/>
      <c r="G14" s="691"/>
      <c r="H14" s="691"/>
      <c r="I14" s="691"/>
      <c r="J14" s="691"/>
      <c r="K14" s="691"/>
      <c r="L14" s="691"/>
      <c r="M14" s="691"/>
      <c r="N14" s="691"/>
      <c r="O14" s="691"/>
      <c r="P14" s="691"/>
      <c r="Q14" s="691"/>
      <c r="R14" s="691"/>
      <c r="S14" s="691"/>
      <c r="T14" s="691"/>
      <c r="U14" s="205"/>
    </row>
    <row r="15" spans="1:21" s="128" customFormat="1" ht="43.5" x14ac:dyDescent="0.2">
      <c r="A15" s="483"/>
      <c r="B15" s="245" t="s">
        <v>983</v>
      </c>
      <c r="C15" s="200"/>
      <c r="D15" s="200" t="s">
        <v>982</v>
      </c>
      <c r="E15" s="757">
        <f>F15+G15+H15</f>
        <v>200000</v>
      </c>
      <c r="F15" s="207"/>
      <c r="G15" s="207"/>
      <c r="H15" s="758">
        <f>I15+J15+K15+L15+M15+N15+O15+P15+Q15+R15+S15+T15</f>
        <v>200000</v>
      </c>
      <c r="I15" s="691"/>
      <c r="J15" s="691"/>
      <c r="K15" s="691"/>
      <c r="L15" s="691"/>
      <c r="M15" s="757">
        <v>150000</v>
      </c>
      <c r="N15" s="757"/>
      <c r="O15" s="757"/>
      <c r="P15" s="757">
        <v>50000</v>
      </c>
      <c r="Q15" s="691"/>
      <c r="R15" s="691"/>
      <c r="S15" s="691"/>
      <c r="T15" s="691"/>
      <c r="U15" s="205"/>
    </row>
    <row r="16" spans="1:21" s="128" customFormat="1" x14ac:dyDescent="0.2">
      <c r="A16" s="483"/>
      <c r="B16" s="444"/>
      <c r="C16" s="204"/>
      <c r="D16" s="205"/>
      <c r="E16" s="757"/>
      <c r="F16" s="691"/>
      <c r="G16" s="691"/>
      <c r="H16" s="691"/>
      <c r="I16" s="691"/>
      <c r="J16" s="691"/>
      <c r="K16" s="691"/>
      <c r="L16" s="691"/>
      <c r="M16" s="691"/>
      <c r="N16" s="691"/>
      <c r="O16" s="691"/>
      <c r="P16" s="691"/>
      <c r="Q16" s="691"/>
      <c r="R16" s="691"/>
      <c r="S16" s="691"/>
      <c r="T16" s="691"/>
      <c r="U16" s="205"/>
    </row>
    <row r="17" spans="1:21" s="128" customFormat="1" ht="48" x14ac:dyDescent="0.2">
      <c r="A17" s="481">
        <v>64</v>
      </c>
      <c r="B17" s="443" t="s">
        <v>434</v>
      </c>
      <c r="C17" s="204"/>
      <c r="D17" s="205"/>
      <c r="E17" s="757"/>
      <c r="F17" s="691"/>
      <c r="G17" s="691"/>
      <c r="H17" s="691"/>
      <c r="I17" s="691"/>
      <c r="J17" s="691"/>
      <c r="K17" s="691"/>
      <c r="L17" s="691"/>
      <c r="M17" s="691"/>
      <c r="N17" s="691"/>
      <c r="O17" s="691"/>
      <c r="P17" s="691"/>
      <c r="Q17" s="691"/>
      <c r="R17" s="691"/>
      <c r="S17" s="691"/>
      <c r="T17" s="691"/>
      <c r="U17" s="205"/>
    </row>
    <row r="18" spans="1:21" s="128" customFormat="1" ht="174" x14ac:dyDescent="0.2">
      <c r="A18" s="481"/>
      <c r="B18" s="620" t="s">
        <v>984</v>
      </c>
      <c r="C18" s="1679" t="s">
        <v>985</v>
      </c>
      <c r="D18" s="747" t="s">
        <v>986</v>
      </c>
      <c r="E18" s="757">
        <f t="shared" ref="E18:E23" si="0">F18+G18+H18</f>
        <v>35100</v>
      </c>
      <c r="F18" s="755">
        <v>35100</v>
      </c>
      <c r="G18" s="691"/>
      <c r="H18" s="691"/>
      <c r="I18" s="691"/>
      <c r="J18" s="691"/>
      <c r="K18" s="691"/>
      <c r="L18" s="691"/>
      <c r="M18" s="691"/>
      <c r="N18" s="691"/>
      <c r="O18" s="691"/>
      <c r="P18" s="755">
        <v>35100</v>
      </c>
      <c r="Q18" s="691"/>
      <c r="R18" s="691"/>
      <c r="S18" s="691"/>
      <c r="T18" s="691"/>
      <c r="U18" s="205"/>
    </row>
    <row r="19" spans="1:21" s="128" customFormat="1" ht="261" x14ac:dyDescent="0.2">
      <c r="A19" s="481"/>
      <c r="B19" s="620" t="s">
        <v>987</v>
      </c>
      <c r="C19" s="1679" t="s">
        <v>988</v>
      </c>
      <c r="D19" s="748" t="s">
        <v>989</v>
      </c>
      <c r="E19" s="757">
        <f t="shared" si="0"/>
        <v>129700</v>
      </c>
      <c r="F19" s="755">
        <v>129700</v>
      </c>
      <c r="G19" s="691"/>
      <c r="H19" s="691"/>
      <c r="I19" s="691"/>
      <c r="J19" s="691"/>
      <c r="K19" s="691"/>
      <c r="L19" s="691"/>
      <c r="M19" s="691"/>
      <c r="N19" s="691"/>
      <c r="O19" s="691"/>
      <c r="P19" s="691"/>
      <c r="Q19" s="755">
        <v>129700</v>
      </c>
      <c r="R19" s="691"/>
      <c r="S19" s="691"/>
      <c r="T19" s="691"/>
      <c r="U19" s="205"/>
    </row>
    <row r="20" spans="1:21" s="128" customFormat="1" x14ac:dyDescent="0.2">
      <c r="A20" s="481"/>
      <c r="B20" s="443"/>
      <c r="C20" s="204"/>
      <c r="D20" s="205"/>
      <c r="E20" s="757"/>
      <c r="F20" s="691"/>
      <c r="G20" s="691"/>
      <c r="H20" s="691"/>
      <c r="I20" s="691"/>
      <c r="J20" s="691"/>
      <c r="K20" s="691"/>
      <c r="L20" s="691"/>
      <c r="M20" s="691"/>
      <c r="N20" s="691"/>
      <c r="O20" s="691"/>
      <c r="P20" s="691"/>
      <c r="Q20" s="691"/>
      <c r="R20" s="691"/>
      <c r="S20" s="691"/>
      <c r="T20" s="691"/>
      <c r="U20" s="205"/>
    </row>
    <row r="21" spans="1:21" s="128" customFormat="1" ht="72" x14ac:dyDescent="0.2">
      <c r="A21" s="483">
        <v>65</v>
      </c>
      <c r="B21" s="478" t="s">
        <v>435</v>
      </c>
      <c r="C21" s="204"/>
      <c r="D21" s="205"/>
      <c r="E21" s="757"/>
      <c r="F21" s="691"/>
      <c r="G21" s="691"/>
      <c r="H21" s="691"/>
      <c r="I21" s="691"/>
      <c r="J21" s="691"/>
      <c r="K21" s="691"/>
      <c r="L21" s="691"/>
      <c r="M21" s="691"/>
      <c r="N21" s="691"/>
      <c r="O21" s="691"/>
      <c r="P21" s="691"/>
      <c r="Q21" s="691"/>
      <c r="R21" s="691"/>
      <c r="S21" s="691"/>
      <c r="T21" s="691"/>
      <c r="U21" s="205"/>
    </row>
    <row r="22" spans="1:21" s="128" customFormat="1" ht="48" x14ac:dyDescent="0.2">
      <c r="A22" s="483"/>
      <c r="B22" s="512" t="s">
        <v>990</v>
      </c>
      <c r="C22" s="204"/>
      <c r="D22" s="205"/>
      <c r="E22" s="757"/>
      <c r="F22" s="691"/>
      <c r="G22" s="691"/>
      <c r="H22" s="691"/>
      <c r="I22" s="691"/>
      <c r="J22" s="691"/>
      <c r="K22" s="691"/>
      <c r="L22" s="691"/>
      <c r="M22" s="691"/>
      <c r="N22" s="691"/>
      <c r="O22" s="691"/>
      <c r="P22" s="691"/>
      <c r="Q22" s="691"/>
      <c r="R22" s="691"/>
      <c r="S22" s="691"/>
      <c r="T22" s="691"/>
      <c r="U22" s="205"/>
    </row>
    <row r="23" spans="1:21" s="128" customFormat="1" ht="48" x14ac:dyDescent="0.55000000000000004">
      <c r="A23" s="483"/>
      <c r="B23" s="749" t="s">
        <v>991</v>
      </c>
      <c r="C23" s="205"/>
      <c r="D23" s="750">
        <v>23285</v>
      </c>
      <c r="E23" s="757">
        <f t="shared" si="0"/>
        <v>20000</v>
      </c>
      <c r="F23" s="757"/>
      <c r="G23" s="691"/>
      <c r="H23" s="207">
        <v>20000</v>
      </c>
      <c r="I23" s="757">
        <v>20000</v>
      </c>
      <c r="J23" s="691"/>
      <c r="K23" s="691"/>
      <c r="L23" s="691"/>
      <c r="M23" s="691"/>
      <c r="N23" s="691"/>
      <c r="O23" s="691"/>
      <c r="P23" s="691"/>
      <c r="Q23" s="691"/>
      <c r="R23" s="691"/>
      <c r="S23" s="691"/>
      <c r="T23" s="691"/>
      <c r="U23" s="205"/>
    </row>
    <row r="24" spans="1:21" s="128" customFormat="1" x14ac:dyDescent="0.2">
      <c r="A24" s="483"/>
      <c r="B24" s="478"/>
      <c r="C24" s="205"/>
      <c r="D24" s="205"/>
      <c r="E24" s="691"/>
      <c r="F24" s="691"/>
      <c r="G24" s="691"/>
      <c r="H24" s="691"/>
      <c r="I24" s="691"/>
      <c r="J24" s="691"/>
      <c r="K24" s="691"/>
      <c r="L24" s="691"/>
      <c r="M24" s="691"/>
      <c r="N24" s="691"/>
      <c r="O24" s="691"/>
      <c r="P24" s="691"/>
      <c r="Q24" s="691"/>
      <c r="R24" s="691"/>
      <c r="S24" s="691"/>
      <c r="T24" s="691"/>
      <c r="U24" s="205"/>
    </row>
    <row r="25" spans="1:21" s="128" customFormat="1" ht="96" x14ac:dyDescent="0.2">
      <c r="A25" s="481">
        <v>66</v>
      </c>
      <c r="B25" s="478" t="s">
        <v>436</v>
      </c>
      <c r="C25" s="205"/>
      <c r="D25" s="205"/>
      <c r="E25" s="691"/>
      <c r="F25" s="691"/>
      <c r="G25" s="691"/>
      <c r="H25" s="691"/>
      <c r="I25" s="691"/>
      <c r="J25" s="691"/>
      <c r="K25" s="691"/>
      <c r="L25" s="691"/>
      <c r="M25" s="691"/>
      <c r="N25" s="691"/>
      <c r="O25" s="691"/>
      <c r="P25" s="691"/>
      <c r="Q25" s="691"/>
      <c r="R25" s="691"/>
      <c r="S25" s="691"/>
      <c r="T25" s="691"/>
      <c r="U25" s="205"/>
    </row>
    <row r="26" spans="1:21" s="128" customFormat="1" ht="120" x14ac:dyDescent="0.2">
      <c r="A26" s="481"/>
      <c r="B26" s="512" t="s">
        <v>992</v>
      </c>
      <c r="C26" s="144" t="s">
        <v>981</v>
      </c>
      <c r="D26" s="569" t="s">
        <v>982</v>
      </c>
      <c r="E26" s="691"/>
      <c r="F26" s="691"/>
      <c r="G26" s="691"/>
      <c r="H26" s="691"/>
      <c r="I26" s="691"/>
      <c r="J26" s="691"/>
      <c r="K26" s="691"/>
      <c r="L26" s="691"/>
      <c r="M26" s="691"/>
      <c r="N26" s="691"/>
      <c r="O26" s="691"/>
      <c r="P26" s="691"/>
      <c r="Q26" s="691"/>
      <c r="R26" s="691"/>
      <c r="S26" s="691"/>
      <c r="T26" s="691"/>
      <c r="U26" s="205"/>
    </row>
    <row r="27" spans="1:21" s="128" customFormat="1" x14ac:dyDescent="0.2">
      <c r="A27" s="481"/>
      <c r="B27" s="478"/>
      <c r="C27" s="205"/>
      <c r="D27" s="205"/>
      <c r="E27" s="691"/>
      <c r="F27" s="691"/>
      <c r="G27" s="691"/>
      <c r="H27" s="691"/>
      <c r="I27" s="691"/>
      <c r="J27" s="691"/>
      <c r="K27" s="691"/>
      <c r="L27" s="691"/>
      <c r="M27" s="691"/>
      <c r="N27" s="691"/>
      <c r="O27" s="691"/>
      <c r="P27" s="691"/>
      <c r="Q27" s="691"/>
      <c r="R27" s="691"/>
      <c r="S27" s="691"/>
      <c r="T27" s="691"/>
      <c r="U27" s="205"/>
    </row>
    <row r="28" spans="1:21" s="128" customFormat="1" ht="48" x14ac:dyDescent="0.2">
      <c r="A28" s="483">
        <v>67</v>
      </c>
      <c r="B28" s="475" t="s">
        <v>275</v>
      </c>
      <c r="C28" s="205"/>
      <c r="D28" s="205"/>
      <c r="E28" s="691"/>
      <c r="F28" s="691"/>
      <c r="G28" s="691"/>
      <c r="H28" s="691"/>
      <c r="I28" s="691"/>
      <c r="J28" s="691"/>
      <c r="K28" s="691"/>
      <c r="L28" s="691"/>
      <c r="M28" s="691"/>
      <c r="N28" s="691"/>
      <c r="O28" s="691"/>
      <c r="P28" s="691"/>
      <c r="Q28" s="691"/>
      <c r="R28" s="691"/>
      <c r="S28" s="691"/>
      <c r="T28" s="691"/>
      <c r="U28" s="205"/>
    </row>
    <row r="29" spans="1:21" s="128" customFormat="1" ht="48" x14ac:dyDescent="0.5">
      <c r="A29" s="483"/>
      <c r="B29" s="751" t="s">
        <v>993</v>
      </c>
      <c r="C29" s="202" t="s">
        <v>994</v>
      </c>
      <c r="D29" s="752" t="s">
        <v>995</v>
      </c>
      <c r="E29" s="691"/>
      <c r="F29" s="691"/>
      <c r="G29" s="691"/>
      <c r="H29" s="691"/>
      <c r="I29" s="691"/>
      <c r="J29" s="691"/>
      <c r="K29" s="691"/>
      <c r="L29" s="691"/>
      <c r="M29" s="691"/>
      <c r="N29" s="691"/>
      <c r="O29" s="691"/>
      <c r="P29" s="691"/>
      <c r="Q29" s="691"/>
      <c r="R29" s="691"/>
      <c r="S29" s="691"/>
      <c r="T29" s="691"/>
      <c r="U29" s="205"/>
    </row>
    <row r="30" spans="1:21" s="128" customFormat="1" x14ac:dyDescent="0.2">
      <c r="A30" s="483"/>
      <c r="B30" s="753"/>
      <c r="C30" s="205"/>
      <c r="D30" s="205"/>
      <c r="E30" s="691"/>
      <c r="F30" s="691"/>
      <c r="G30" s="691"/>
      <c r="H30" s="691"/>
      <c r="I30" s="691"/>
      <c r="J30" s="691"/>
      <c r="K30" s="691"/>
      <c r="L30" s="691"/>
      <c r="M30" s="691"/>
      <c r="N30" s="691"/>
      <c r="O30" s="691"/>
      <c r="P30" s="691"/>
      <c r="Q30" s="691"/>
      <c r="R30" s="691"/>
      <c r="S30" s="691"/>
      <c r="T30" s="691"/>
      <c r="U30" s="205"/>
    </row>
    <row r="31" spans="1:21" x14ac:dyDescent="0.55000000000000004">
      <c r="A31" s="248"/>
      <c r="B31" s="754"/>
      <c r="C31" s="754"/>
      <c r="D31" s="248"/>
      <c r="E31" s="272"/>
      <c r="F31" s="272"/>
      <c r="G31" s="272"/>
      <c r="H31" s="363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48"/>
    </row>
    <row r="32" spans="1:21" x14ac:dyDescent="0.55000000000000004">
      <c r="A32" s="192"/>
      <c r="B32" s="211"/>
      <c r="C32" s="191"/>
      <c r="D32" s="191"/>
      <c r="E32" s="260">
        <f>SUM(E13:E31)</f>
        <v>384800</v>
      </c>
      <c r="F32" s="260">
        <f t="shared" ref="F32:T32" si="1">SUM(F13:F31)</f>
        <v>164800</v>
      </c>
      <c r="G32" s="260">
        <f t="shared" si="1"/>
        <v>0</v>
      </c>
      <c r="H32" s="260">
        <f t="shared" si="1"/>
        <v>220000</v>
      </c>
      <c r="I32" s="260">
        <f t="shared" si="1"/>
        <v>20000</v>
      </c>
      <c r="J32" s="260">
        <f t="shared" si="1"/>
        <v>0</v>
      </c>
      <c r="K32" s="260">
        <f t="shared" si="1"/>
        <v>0</v>
      </c>
      <c r="L32" s="260">
        <f t="shared" si="1"/>
        <v>0</v>
      </c>
      <c r="M32" s="260">
        <f t="shared" si="1"/>
        <v>150000</v>
      </c>
      <c r="N32" s="260">
        <f t="shared" si="1"/>
        <v>0</v>
      </c>
      <c r="O32" s="260">
        <f t="shared" si="1"/>
        <v>0</v>
      </c>
      <c r="P32" s="260">
        <f t="shared" si="1"/>
        <v>85100</v>
      </c>
      <c r="Q32" s="260">
        <f t="shared" si="1"/>
        <v>129700</v>
      </c>
      <c r="R32" s="260">
        <f t="shared" si="1"/>
        <v>0</v>
      </c>
      <c r="S32" s="260">
        <f t="shared" si="1"/>
        <v>0</v>
      </c>
      <c r="T32" s="260">
        <f t="shared" si="1"/>
        <v>0</v>
      </c>
      <c r="U32" s="137"/>
    </row>
    <row r="33" spans="2:2" x14ac:dyDescent="0.55000000000000004">
      <c r="B33" s="111"/>
    </row>
  </sheetData>
  <mergeCells count="9">
    <mergeCell ref="A1:U1"/>
    <mergeCell ref="A10:A12"/>
    <mergeCell ref="B10:B12"/>
    <mergeCell ref="E10:H10"/>
    <mergeCell ref="I10:T10"/>
    <mergeCell ref="I11:K11"/>
    <mergeCell ref="L11:N11"/>
    <mergeCell ref="O11:Q11"/>
    <mergeCell ref="R11:T11"/>
  </mergeCells>
  <pageMargins left="0.59055118110236227" right="0.11811023622047245" top="0.59055118110236227" bottom="0.35433070866141736" header="0.31496062992125984" footer="0.31496062992125984"/>
  <pageSetup paperSize="5" scale="70" orientation="landscape" horizontalDpi="200" verticalDpi="2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1">
    <tabColor rgb="FFFFFF00"/>
  </sheetPr>
  <dimension ref="A1:U41"/>
  <sheetViews>
    <sheetView topLeftCell="A34" zoomScale="70" zoomScaleNormal="70" workbookViewId="0">
      <selection activeCell="E36" sqref="E36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4.28515625" style="107" customWidth="1"/>
    <col min="6" max="6" width="12.85546875" style="107" customWidth="1"/>
    <col min="7" max="7" width="9.28515625" style="107" customWidth="1"/>
    <col min="8" max="8" width="10.7109375" style="107" customWidth="1"/>
    <col min="9" max="9" width="8.7109375" style="107" customWidth="1"/>
    <col min="10" max="10" width="8.5703125" style="107" customWidth="1"/>
    <col min="11" max="11" width="9.140625" style="107"/>
    <col min="12" max="12" width="10.5703125" style="107" customWidth="1"/>
    <col min="13" max="13" width="10.42578125" style="107" customWidth="1"/>
    <col min="14" max="17" width="9.140625" style="107"/>
    <col min="18" max="18" width="7.7109375" style="107" customWidth="1"/>
    <col min="19" max="20" width="7.140625" style="107" customWidth="1"/>
    <col min="21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21" customHeight="1" x14ac:dyDescent="0.55000000000000004">
      <c r="A2" s="25"/>
      <c r="B2" s="45" t="s">
        <v>26</v>
      </c>
      <c r="C2" s="109" t="s">
        <v>34</v>
      </c>
      <c r="E2" s="110" t="s">
        <v>29</v>
      </c>
      <c r="F2" s="111"/>
      <c r="G2" s="112" t="s">
        <v>30</v>
      </c>
      <c r="H2" s="111"/>
      <c r="K2" s="112" t="s">
        <v>27</v>
      </c>
    </row>
    <row r="3" spans="1:21" ht="21" customHeight="1" x14ac:dyDescent="0.55000000000000004">
      <c r="A3" s="25"/>
      <c r="B3" s="45" t="s">
        <v>48</v>
      </c>
      <c r="C3" s="109" t="s">
        <v>150</v>
      </c>
      <c r="D3" s="114"/>
      <c r="F3" s="115"/>
      <c r="G3" s="115"/>
      <c r="H3" s="115"/>
    </row>
    <row r="4" spans="1:21" s="1" customFormat="1" ht="21" customHeight="1" x14ac:dyDescent="0.55000000000000004">
      <c r="A4" s="25"/>
      <c r="B4" s="45" t="s">
        <v>48</v>
      </c>
      <c r="C4" s="28" t="s">
        <v>150</v>
      </c>
      <c r="D4" s="21"/>
      <c r="F4" s="2"/>
      <c r="G4" s="2"/>
      <c r="H4" s="2"/>
    </row>
    <row r="5" spans="1:21" s="1" customFormat="1" ht="21" customHeight="1" x14ac:dyDescent="0.55000000000000004">
      <c r="A5" s="25"/>
      <c r="B5" s="45" t="s">
        <v>515</v>
      </c>
      <c r="C5" s="28" t="s">
        <v>595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596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597</v>
      </c>
      <c r="E9" s="21"/>
      <c r="F9" s="2"/>
      <c r="G9" s="2"/>
      <c r="H9" s="2"/>
    </row>
    <row r="10" spans="1:21" s="1" customFormat="1" ht="21" customHeight="1" x14ac:dyDescent="0.65">
      <c r="A10" s="25"/>
      <c r="B10" s="27"/>
      <c r="C10" s="18"/>
      <c r="D10" s="568" t="s">
        <v>598</v>
      </c>
      <c r="E10" s="2"/>
      <c r="F10" s="2"/>
      <c r="G10" s="2"/>
      <c r="H10" s="2"/>
    </row>
    <row r="11" spans="1:21" s="1" customFormat="1" ht="21" customHeight="1" x14ac:dyDescent="0.65">
      <c r="A11" s="25"/>
      <c r="B11" s="27"/>
      <c r="C11" s="18"/>
      <c r="D11" s="100"/>
      <c r="E11" s="2"/>
      <c r="F11" s="2"/>
      <c r="G11" s="2"/>
      <c r="H11" s="2"/>
    </row>
    <row r="12" spans="1:21" ht="21" customHeight="1" x14ac:dyDescent="0.55000000000000004">
      <c r="A12" s="1749" t="s">
        <v>0</v>
      </c>
      <c r="B12" s="1749" t="s">
        <v>31</v>
      </c>
      <c r="C12" s="118"/>
      <c r="D12" s="119" t="s">
        <v>24</v>
      </c>
      <c r="E12" s="1764" t="s">
        <v>1</v>
      </c>
      <c r="F12" s="1765"/>
      <c r="G12" s="1765"/>
      <c r="H12" s="1766"/>
      <c r="I12" s="1767" t="s">
        <v>203</v>
      </c>
      <c r="J12" s="1768"/>
      <c r="K12" s="1768"/>
      <c r="L12" s="1768"/>
      <c r="M12" s="1768"/>
      <c r="N12" s="1768"/>
      <c r="O12" s="1768"/>
      <c r="P12" s="1768"/>
      <c r="Q12" s="1768"/>
      <c r="R12" s="1768"/>
      <c r="S12" s="1768"/>
      <c r="T12" s="1769"/>
      <c r="U12" s="352"/>
    </row>
    <row r="13" spans="1:21" ht="21" customHeight="1" x14ac:dyDescent="0.55000000000000004">
      <c r="A13" s="1750"/>
      <c r="B13" s="1750"/>
      <c r="C13" s="145" t="s">
        <v>23</v>
      </c>
      <c r="D13" s="121" t="s">
        <v>25</v>
      </c>
      <c r="E13" s="234" t="s">
        <v>5</v>
      </c>
      <c r="F13" s="235" t="s">
        <v>204</v>
      </c>
      <c r="G13" s="235" t="s">
        <v>205</v>
      </c>
      <c r="H13" s="235" t="s">
        <v>206</v>
      </c>
      <c r="I13" s="1767" t="s">
        <v>207</v>
      </c>
      <c r="J13" s="1768"/>
      <c r="K13" s="1769"/>
      <c r="L13" s="1767" t="s">
        <v>208</v>
      </c>
      <c r="M13" s="1768"/>
      <c r="N13" s="1769"/>
      <c r="O13" s="1767" t="s">
        <v>209</v>
      </c>
      <c r="P13" s="1768"/>
      <c r="Q13" s="1769"/>
      <c r="R13" s="1767" t="s">
        <v>210</v>
      </c>
      <c r="S13" s="1768"/>
      <c r="T13" s="1769"/>
      <c r="U13" s="215" t="s">
        <v>8</v>
      </c>
    </row>
    <row r="14" spans="1:21" x14ac:dyDescent="0.55000000000000004">
      <c r="A14" s="1751"/>
      <c r="B14" s="1751"/>
      <c r="C14" s="71"/>
      <c r="D14" s="72"/>
      <c r="E14" s="237"/>
      <c r="F14" s="238" t="s">
        <v>6</v>
      </c>
      <c r="G14" s="238" t="s">
        <v>6</v>
      </c>
      <c r="H14" s="238" t="s">
        <v>6</v>
      </c>
      <c r="I14" s="239" t="s">
        <v>211</v>
      </c>
      <c r="J14" s="239" t="s">
        <v>212</v>
      </c>
      <c r="K14" s="239" t="s">
        <v>213</v>
      </c>
      <c r="L14" s="239" t="s">
        <v>214</v>
      </c>
      <c r="M14" s="239" t="s">
        <v>215</v>
      </c>
      <c r="N14" s="239" t="s">
        <v>216</v>
      </c>
      <c r="O14" s="239" t="s">
        <v>217</v>
      </c>
      <c r="P14" s="239" t="s">
        <v>218</v>
      </c>
      <c r="Q14" s="239" t="s">
        <v>219</v>
      </c>
      <c r="R14" s="239" t="s">
        <v>220</v>
      </c>
      <c r="S14" s="239" t="s">
        <v>221</v>
      </c>
      <c r="T14" s="239" t="s">
        <v>222</v>
      </c>
      <c r="U14" s="353"/>
    </row>
    <row r="15" spans="1:21" ht="72" x14ac:dyDescent="0.55000000000000004">
      <c r="A15" s="759">
        <v>68</v>
      </c>
      <c r="B15" s="487" t="s">
        <v>437</v>
      </c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857" t="s">
        <v>1374</v>
      </c>
    </row>
    <row r="16" spans="1:21" ht="195" customHeight="1" x14ac:dyDescent="0.55000000000000004">
      <c r="A16" s="481"/>
      <c r="B16" s="197" t="s">
        <v>1873</v>
      </c>
      <c r="C16" s="197" t="s">
        <v>1863</v>
      </c>
      <c r="D16" s="200" t="s">
        <v>1864</v>
      </c>
      <c r="E16" s="1292" t="s">
        <v>1865</v>
      </c>
      <c r="F16" s="197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</row>
    <row r="17" spans="1:21" ht="174" x14ac:dyDescent="0.55000000000000004">
      <c r="A17" s="481"/>
      <c r="B17" s="274" t="s">
        <v>1874</v>
      </c>
      <c r="C17" s="274" t="s">
        <v>1866</v>
      </c>
      <c r="D17" s="763" t="s">
        <v>888</v>
      </c>
      <c r="E17" s="1292" t="s">
        <v>1865</v>
      </c>
      <c r="F17" s="202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ht="87" x14ac:dyDescent="0.55000000000000004">
      <c r="A18" s="481"/>
      <c r="B18" s="1293" t="s">
        <v>1875</v>
      </c>
      <c r="C18" s="197" t="s">
        <v>1867</v>
      </c>
      <c r="D18" s="197" t="s">
        <v>888</v>
      </c>
      <c r="E18" s="200"/>
      <c r="F18" s="223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ht="65.25" x14ac:dyDescent="0.55000000000000004">
      <c r="A19" s="481"/>
      <c r="B19" s="1293" t="s">
        <v>1868</v>
      </c>
      <c r="C19" s="197" t="s">
        <v>1869</v>
      </c>
      <c r="D19" s="197" t="s">
        <v>888</v>
      </c>
      <c r="E19" s="200"/>
      <c r="F19" s="223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 ht="43.5" x14ac:dyDescent="0.55000000000000004">
      <c r="A20" s="481"/>
      <c r="B20" s="197" t="s">
        <v>1870</v>
      </c>
      <c r="C20" s="197" t="s">
        <v>1871</v>
      </c>
      <c r="D20" s="200" t="s">
        <v>1872</v>
      </c>
      <c r="E20" s="1297"/>
      <c r="F20" s="197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 ht="59.25" customHeight="1" x14ac:dyDescent="0.55000000000000004">
      <c r="A21" s="481">
        <v>69</v>
      </c>
      <c r="B21" s="444" t="s">
        <v>2353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ht="409.5" x14ac:dyDescent="0.55000000000000004">
      <c r="A22" s="481"/>
      <c r="B22" s="1294" t="s">
        <v>1891</v>
      </c>
      <c r="C22" s="1294" t="s">
        <v>1876</v>
      </c>
      <c r="D22" s="870" t="s">
        <v>888</v>
      </c>
      <c r="E22" s="1295" t="s">
        <v>1865</v>
      </c>
      <c r="F22" s="292"/>
      <c r="G22" s="292"/>
      <c r="H22" s="291"/>
      <c r="I22" s="292"/>
      <c r="J22" s="292"/>
      <c r="K22" s="292"/>
      <c r="L22" s="292"/>
      <c r="M22" s="292"/>
      <c r="N22" s="292"/>
      <c r="O22" s="292"/>
      <c r="P22" s="292"/>
      <c r="Q22" s="292"/>
      <c r="R22" s="131"/>
      <c r="S22" s="131"/>
      <c r="T22" s="131"/>
      <c r="U22" s="131"/>
    </row>
    <row r="23" spans="1:21" ht="43.5" x14ac:dyDescent="0.55000000000000004">
      <c r="A23" s="481"/>
      <c r="B23" s="1294" t="s">
        <v>1877</v>
      </c>
      <c r="C23" s="1294" t="s">
        <v>1878</v>
      </c>
      <c r="D23" s="870" t="s">
        <v>888</v>
      </c>
      <c r="E23" s="1295"/>
      <c r="F23" s="292"/>
      <c r="G23" s="292"/>
      <c r="H23" s="291"/>
      <c r="I23" s="292"/>
      <c r="J23" s="292"/>
      <c r="K23" s="292"/>
      <c r="L23" s="292"/>
      <c r="M23" s="292"/>
      <c r="N23" s="292"/>
      <c r="O23" s="292"/>
      <c r="P23" s="292"/>
      <c r="Q23" s="292"/>
      <c r="R23" s="131"/>
      <c r="S23" s="131"/>
      <c r="T23" s="131"/>
      <c r="U23" s="131"/>
    </row>
    <row r="24" spans="1:21" ht="43.5" x14ac:dyDescent="0.55000000000000004">
      <c r="A24" s="481"/>
      <c r="B24" s="1294" t="s">
        <v>1879</v>
      </c>
      <c r="C24" s="1301"/>
      <c r="D24" s="1301"/>
      <c r="E24" s="1298"/>
      <c r="F24" s="292"/>
      <c r="G24" s="292"/>
      <c r="H24" s="291"/>
      <c r="I24" s="292"/>
      <c r="J24" s="292"/>
      <c r="K24" s="292"/>
      <c r="L24" s="292"/>
      <c r="M24" s="292"/>
      <c r="N24" s="292"/>
      <c r="O24" s="292"/>
      <c r="P24" s="292"/>
      <c r="Q24" s="292"/>
      <c r="R24" s="131"/>
      <c r="S24" s="131"/>
      <c r="T24" s="131"/>
      <c r="U24" s="131"/>
    </row>
    <row r="25" spans="1:21" ht="87" x14ac:dyDescent="0.55000000000000004">
      <c r="A25" s="481"/>
      <c r="B25" s="1294" t="s">
        <v>1880</v>
      </c>
      <c r="C25" s="846" t="s">
        <v>1881</v>
      </c>
      <c r="D25" s="1165" t="s">
        <v>1456</v>
      </c>
      <c r="E25" s="1303">
        <f>F25+G25+H25</f>
        <v>15000</v>
      </c>
      <c r="F25" s="1218">
        <f>I25+J25+K25+L25+M25+N25+O25+P25+Q25+R25+S25+T25</f>
        <v>15000</v>
      </c>
      <c r="G25" s="1218"/>
      <c r="H25" s="1218"/>
      <c r="I25" s="1218"/>
      <c r="J25" s="1218"/>
      <c r="K25" s="1218"/>
      <c r="L25" s="1218">
        <v>15000</v>
      </c>
      <c r="M25" s="1218"/>
      <c r="N25" s="1218"/>
      <c r="O25" s="1218"/>
      <c r="P25" s="1218"/>
      <c r="Q25" s="1218"/>
      <c r="R25" s="1304"/>
      <c r="S25" s="188"/>
      <c r="T25" s="188"/>
      <c r="U25" s="131"/>
    </row>
    <row r="26" spans="1:21" ht="87" x14ac:dyDescent="0.55000000000000004">
      <c r="A26" s="481"/>
      <c r="B26" s="1294" t="s">
        <v>1882</v>
      </c>
      <c r="C26" s="1299" t="s">
        <v>1883</v>
      </c>
      <c r="D26" s="1296" t="s">
        <v>1884</v>
      </c>
      <c r="E26" s="1303">
        <f>F26+G26+H26</f>
        <v>35000</v>
      </c>
      <c r="F26" s="1218">
        <f>I26+J26+K26+L26+M26+N26+O26+P26+Q26+R26+S26+T26</f>
        <v>35000</v>
      </c>
      <c r="G26" s="1218"/>
      <c r="H26" s="1218"/>
      <c r="I26" s="1218"/>
      <c r="J26" s="1218"/>
      <c r="K26" s="1218"/>
      <c r="L26" s="1218">
        <v>17500</v>
      </c>
      <c r="M26" s="1218"/>
      <c r="N26" s="1218">
        <v>17500</v>
      </c>
      <c r="O26" s="1218"/>
      <c r="P26" s="1218"/>
      <c r="Q26" s="1218"/>
      <c r="R26" s="1304"/>
      <c r="S26" s="188"/>
      <c r="T26" s="188"/>
      <c r="U26" s="131"/>
    </row>
    <row r="27" spans="1:21" ht="65.25" x14ac:dyDescent="0.55000000000000004">
      <c r="A27" s="481"/>
      <c r="B27" s="1294" t="s">
        <v>1885</v>
      </c>
      <c r="C27" s="1294" t="s">
        <v>1886</v>
      </c>
      <c r="D27" s="870" t="s">
        <v>888</v>
      </c>
      <c r="E27" s="1302"/>
      <c r="F27" s="1218"/>
      <c r="G27" s="1218"/>
      <c r="H27" s="1218"/>
      <c r="I27" s="1218"/>
      <c r="J27" s="1218"/>
      <c r="K27" s="1218"/>
      <c r="L27" s="1218"/>
      <c r="M27" s="1218"/>
      <c r="N27" s="1218"/>
      <c r="O27" s="1218"/>
      <c r="P27" s="1218"/>
      <c r="Q27" s="1218"/>
      <c r="R27" s="1304"/>
      <c r="S27" s="188"/>
      <c r="T27" s="188"/>
      <c r="U27" s="131"/>
    </row>
    <row r="28" spans="1:21" ht="108.75" x14ac:dyDescent="0.55000000000000004">
      <c r="A28" s="481"/>
      <c r="B28" s="1294" t="s">
        <v>1887</v>
      </c>
      <c r="C28" s="1294" t="s">
        <v>1888</v>
      </c>
      <c r="D28" s="870" t="s">
        <v>888</v>
      </c>
      <c r="E28" s="1302"/>
      <c r="F28" s="1222"/>
      <c r="G28" s="1222"/>
      <c r="H28" s="1222"/>
      <c r="I28" s="1222"/>
      <c r="J28" s="1222"/>
      <c r="K28" s="1222"/>
      <c r="L28" s="1222"/>
      <c r="M28" s="1222"/>
      <c r="N28" s="1222"/>
      <c r="O28" s="1222"/>
      <c r="P28" s="1222"/>
      <c r="Q28" s="1222"/>
      <c r="R28" s="188"/>
      <c r="S28" s="188"/>
      <c r="T28" s="188"/>
      <c r="U28" s="131"/>
    </row>
    <row r="29" spans="1:21" ht="87" x14ac:dyDescent="0.55000000000000004">
      <c r="A29" s="481"/>
      <c r="B29" s="1294" t="s">
        <v>1889</v>
      </c>
      <c r="C29" s="1294" t="s">
        <v>1890</v>
      </c>
      <c r="D29" s="870" t="s">
        <v>888</v>
      </c>
      <c r="E29" s="1302"/>
      <c r="F29" s="1222"/>
      <c r="G29" s="1222"/>
      <c r="H29" s="1222"/>
      <c r="I29" s="1222"/>
      <c r="J29" s="1222"/>
      <c r="K29" s="1222"/>
      <c r="L29" s="1222"/>
      <c r="M29" s="1222"/>
      <c r="N29" s="1222"/>
      <c r="O29" s="1222"/>
      <c r="P29" s="1222"/>
      <c r="Q29" s="1222"/>
      <c r="R29" s="188"/>
      <c r="S29" s="188"/>
      <c r="T29" s="188"/>
      <c r="U29" s="131"/>
    </row>
    <row r="30" spans="1:21" ht="48" x14ac:dyDescent="0.55000000000000004">
      <c r="A30" s="481">
        <v>70</v>
      </c>
      <c r="B30" s="444" t="s">
        <v>438</v>
      </c>
      <c r="C30" s="131"/>
      <c r="D30" s="131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31"/>
    </row>
    <row r="31" spans="1:21" ht="65.25" x14ac:dyDescent="0.55000000000000004">
      <c r="A31" s="481"/>
      <c r="B31" s="1293" t="s">
        <v>1892</v>
      </c>
      <c r="C31" s="197" t="s">
        <v>1893</v>
      </c>
      <c r="D31" s="200" t="s">
        <v>888</v>
      </c>
      <c r="E31" s="207" t="s">
        <v>1865</v>
      </c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31"/>
    </row>
    <row r="32" spans="1:21" ht="65.25" x14ac:dyDescent="0.55000000000000004">
      <c r="A32" s="481"/>
      <c r="B32" s="1293" t="s">
        <v>1894</v>
      </c>
      <c r="C32" s="197" t="s">
        <v>1893</v>
      </c>
      <c r="D32" s="200" t="s">
        <v>888</v>
      </c>
      <c r="E32" s="207" t="s">
        <v>1865</v>
      </c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31"/>
    </row>
    <row r="33" spans="1:21" ht="108.75" x14ac:dyDescent="0.55000000000000004">
      <c r="A33" s="481"/>
      <c r="B33" s="274" t="s">
        <v>1898</v>
      </c>
      <c r="C33" s="274" t="s">
        <v>1895</v>
      </c>
      <c r="D33" s="763" t="s">
        <v>1896</v>
      </c>
      <c r="E33" s="1094" t="s">
        <v>1897</v>
      </c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41" t="s">
        <v>1374</v>
      </c>
    </row>
    <row r="34" spans="1:21" ht="47.25" customHeight="1" x14ac:dyDescent="0.55000000000000004">
      <c r="A34" s="481">
        <v>71</v>
      </c>
      <c r="B34" s="443" t="s">
        <v>439</v>
      </c>
      <c r="C34" s="131"/>
      <c r="D34" s="13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31"/>
    </row>
    <row r="35" spans="1:21" ht="130.5" customHeight="1" x14ac:dyDescent="0.55000000000000004">
      <c r="A35" s="481"/>
      <c r="B35" s="274" t="s">
        <v>2349</v>
      </c>
      <c r="C35" s="274" t="s">
        <v>1899</v>
      </c>
      <c r="D35" s="763" t="s">
        <v>1900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31"/>
    </row>
    <row r="36" spans="1:21" ht="315.75" customHeight="1" x14ac:dyDescent="0.55000000000000004">
      <c r="A36" s="481"/>
      <c r="B36" s="634" t="s">
        <v>2350</v>
      </c>
      <c r="C36" s="274" t="s">
        <v>2351</v>
      </c>
      <c r="D36" s="763" t="s">
        <v>2352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31"/>
    </row>
    <row r="37" spans="1:21" x14ac:dyDescent="0.55000000000000004">
      <c r="A37" s="481">
        <v>72</v>
      </c>
      <c r="B37" s="1300" t="s">
        <v>440</v>
      </c>
      <c r="C37" s="131"/>
      <c r="D37" s="131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31"/>
    </row>
    <row r="38" spans="1:21" ht="304.5" x14ac:dyDescent="0.55000000000000004">
      <c r="A38" s="481"/>
      <c r="B38" s="274" t="s">
        <v>1903</v>
      </c>
      <c r="C38" s="274" t="s">
        <v>1901</v>
      </c>
      <c r="D38" s="763" t="s">
        <v>1902</v>
      </c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31"/>
    </row>
    <row r="39" spans="1:21" ht="48" x14ac:dyDescent="0.55000000000000004">
      <c r="A39" s="481">
        <v>73</v>
      </c>
      <c r="B39" s="486" t="s">
        <v>441</v>
      </c>
      <c r="C39" s="131"/>
      <c r="D39" s="131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31"/>
    </row>
    <row r="40" spans="1:21" x14ac:dyDescent="0.55000000000000004">
      <c r="A40" s="131"/>
      <c r="B40" s="131"/>
      <c r="C40" s="131"/>
      <c r="D40" s="131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31"/>
    </row>
    <row r="41" spans="1:21" x14ac:dyDescent="0.55000000000000004">
      <c r="A41" s="1081"/>
      <c r="B41" s="1081"/>
      <c r="C41" s="1081"/>
      <c r="D41" s="1081"/>
      <c r="E41" s="1085">
        <f>E25+E26</f>
        <v>50000</v>
      </c>
      <c r="F41" s="1085">
        <f t="shared" ref="F41:T41" si="0">F25+F26</f>
        <v>50000</v>
      </c>
      <c r="G41" s="1085">
        <f t="shared" si="0"/>
        <v>0</v>
      </c>
      <c r="H41" s="1085">
        <f t="shared" si="0"/>
        <v>0</v>
      </c>
      <c r="I41" s="1085">
        <f t="shared" si="0"/>
        <v>0</v>
      </c>
      <c r="J41" s="1085">
        <f t="shared" si="0"/>
        <v>0</v>
      </c>
      <c r="K41" s="1085">
        <f t="shared" si="0"/>
        <v>0</v>
      </c>
      <c r="L41" s="1085">
        <f t="shared" si="0"/>
        <v>32500</v>
      </c>
      <c r="M41" s="1085">
        <f t="shared" si="0"/>
        <v>0</v>
      </c>
      <c r="N41" s="1085">
        <f t="shared" si="0"/>
        <v>17500</v>
      </c>
      <c r="O41" s="1085">
        <f t="shared" si="0"/>
        <v>0</v>
      </c>
      <c r="P41" s="1085">
        <f t="shared" si="0"/>
        <v>0</v>
      </c>
      <c r="Q41" s="1085">
        <f t="shared" si="0"/>
        <v>0</v>
      </c>
      <c r="R41" s="1085">
        <f t="shared" si="0"/>
        <v>0</v>
      </c>
      <c r="S41" s="1085">
        <f t="shared" si="0"/>
        <v>0</v>
      </c>
      <c r="T41" s="1085">
        <f t="shared" si="0"/>
        <v>0</v>
      </c>
      <c r="U41" s="1081"/>
    </row>
  </sheetData>
  <mergeCells count="9">
    <mergeCell ref="A1:U1"/>
    <mergeCell ref="A12:A14"/>
    <mergeCell ref="B12:B14"/>
    <mergeCell ref="E12:H12"/>
    <mergeCell ref="I12:T12"/>
    <mergeCell ref="I13:K13"/>
    <mergeCell ref="L13:N13"/>
    <mergeCell ref="O13:Q13"/>
    <mergeCell ref="R13:T13"/>
  </mergeCells>
  <pageMargins left="0.59055118110236227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2">
    <tabColor rgb="FFFF0000"/>
  </sheetPr>
  <dimension ref="A1:U24"/>
  <sheetViews>
    <sheetView topLeftCell="A7" zoomScale="60" zoomScaleNormal="60" workbookViewId="0">
      <selection activeCell="P29" sqref="P29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3.140625" style="107" customWidth="1"/>
    <col min="6" max="6" width="14.140625" style="107" customWidth="1"/>
    <col min="7" max="7" width="14.5703125" style="107" customWidth="1"/>
    <col min="8" max="8" width="11.42578125" style="107" customWidth="1"/>
    <col min="9" max="10" width="9" style="107" customWidth="1"/>
    <col min="11" max="11" width="7.42578125" style="107" customWidth="1"/>
    <col min="12" max="12" width="8.42578125" style="107" customWidth="1"/>
    <col min="13" max="13" width="7" style="107" customWidth="1"/>
    <col min="14" max="14" width="6.7109375" style="107" customWidth="1"/>
    <col min="15" max="15" width="8" style="107" customWidth="1"/>
    <col min="16" max="16" width="7.28515625" style="107" customWidth="1"/>
    <col min="17" max="17" width="7.42578125" style="107" customWidth="1"/>
    <col min="18" max="18" width="8.140625" style="107" customWidth="1"/>
    <col min="19" max="20" width="9.140625" style="107"/>
    <col min="21" max="21" width="10.28515625" style="107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J3" s="112" t="s">
        <v>27</v>
      </c>
    </row>
    <row r="4" spans="1:21" ht="21" customHeight="1" x14ac:dyDescent="0.55000000000000004">
      <c r="A4" s="25"/>
      <c r="B4" s="45" t="s">
        <v>48</v>
      </c>
      <c r="C4" s="109" t="s">
        <v>150</v>
      </c>
      <c r="D4" s="114"/>
    </row>
    <row r="5" spans="1:21" s="1" customFormat="1" ht="21" customHeight="1" x14ac:dyDescent="0.55000000000000004">
      <c r="A5" s="25"/>
      <c r="B5" s="45" t="s">
        <v>515</v>
      </c>
      <c r="C5" s="28" t="s">
        <v>599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600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D8" s="1" t="s">
        <v>601</v>
      </c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602</v>
      </c>
      <c r="E9" s="21"/>
      <c r="F9" s="2"/>
      <c r="G9" s="2"/>
      <c r="H9" s="2"/>
    </row>
    <row r="10" spans="1:21" s="1" customFormat="1" ht="24" customHeight="1" x14ac:dyDescent="0.65">
      <c r="A10" s="25"/>
      <c r="B10" s="27"/>
      <c r="C10" s="18"/>
      <c r="D10" s="568" t="s">
        <v>603</v>
      </c>
      <c r="E10" s="2"/>
      <c r="F10" s="2"/>
      <c r="G10" s="2"/>
      <c r="H10" s="2"/>
    </row>
    <row r="11" spans="1:21" s="1" customFormat="1" ht="21" customHeight="1" x14ac:dyDescent="0.65">
      <c r="A11" s="25"/>
      <c r="B11" s="27"/>
      <c r="C11" s="18"/>
      <c r="D11" s="1805" t="s">
        <v>604</v>
      </c>
      <c r="E11" s="1806"/>
      <c r="F11" s="1806"/>
      <c r="G11" s="1806"/>
      <c r="H11" s="2"/>
    </row>
    <row r="12" spans="1:21" ht="21" customHeight="1" x14ac:dyDescent="0.55000000000000004">
      <c r="A12" s="1749" t="s">
        <v>0</v>
      </c>
      <c r="B12" s="1749" t="s">
        <v>31</v>
      </c>
      <c r="C12" s="118"/>
      <c r="D12" s="119" t="s">
        <v>24</v>
      </c>
      <c r="E12" s="1764" t="s">
        <v>1</v>
      </c>
      <c r="F12" s="1765"/>
      <c r="G12" s="1765"/>
      <c r="H12" s="1766"/>
      <c r="I12" s="1767" t="s">
        <v>203</v>
      </c>
      <c r="J12" s="1768"/>
      <c r="K12" s="1768"/>
      <c r="L12" s="1768"/>
      <c r="M12" s="1768"/>
      <c r="N12" s="1768"/>
      <c r="O12" s="1768"/>
      <c r="P12" s="1768"/>
      <c r="Q12" s="1768"/>
      <c r="R12" s="1768"/>
      <c r="S12" s="1768"/>
      <c r="T12" s="1769"/>
      <c r="U12" s="352"/>
    </row>
    <row r="13" spans="1:21" ht="21" customHeight="1" x14ac:dyDescent="0.55000000000000004">
      <c r="A13" s="1750"/>
      <c r="B13" s="1750"/>
      <c r="C13" s="145" t="s">
        <v>23</v>
      </c>
      <c r="D13" s="121" t="s">
        <v>25</v>
      </c>
      <c r="E13" s="234" t="s">
        <v>5</v>
      </c>
      <c r="F13" s="235" t="s">
        <v>204</v>
      </c>
      <c r="G13" s="235" t="s">
        <v>205</v>
      </c>
      <c r="H13" s="235" t="s">
        <v>206</v>
      </c>
      <c r="I13" s="1767" t="s">
        <v>207</v>
      </c>
      <c r="J13" s="1768"/>
      <c r="K13" s="1769"/>
      <c r="L13" s="1767" t="s">
        <v>208</v>
      </c>
      <c r="M13" s="1768"/>
      <c r="N13" s="1769"/>
      <c r="O13" s="1767" t="s">
        <v>209</v>
      </c>
      <c r="P13" s="1768"/>
      <c r="Q13" s="1769"/>
      <c r="R13" s="1767" t="s">
        <v>210</v>
      </c>
      <c r="S13" s="1768"/>
      <c r="T13" s="1769"/>
      <c r="U13" s="215" t="s">
        <v>8</v>
      </c>
    </row>
    <row r="14" spans="1:21" x14ac:dyDescent="0.55000000000000004">
      <c r="A14" s="1751"/>
      <c r="B14" s="1751"/>
      <c r="C14" s="71"/>
      <c r="D14" s="72"/>
      <c r="E14" s="237"/>
      <c r="F14" s="238" t="s">
        <v>6</v>
      </c>
      <c r="G14" s="238" t="s">
        <v>6</v>
      </c>
      <c r="H14" s="238" t="s">
        <v>6</v>
      </c>
      <c r="I14" s="239" t="s">
        <v>211</v>
      </c>
      <c r="J14" s="239" t="s">
        <v>212</v>
      </c>
      <c r="K14" s="239" t="s">
        <v>213</v>
      </c>
      <c r="L14" s="239" t="s">
        <v>214</v>
      </c>
      <c r="M14" s="239" t="s">
        <v>215</v>
      </c>
      <c r="N14" s="239" t="s">
        <v>216</v>
      </c>
      <c r="O14" s="239" t="s">
        <v>217</v>
      </c>
      <c r="P14" s="239" t="s">
        <v>218</v>
      </c>
      <c r="Q14" s="239" t="s">
        <v>219</v>
      </c>
      <c r="R14" s="239" t="s">
        <v>220</v>
      </c>
      <c r="S14" s="239" t="s">
        <v>221</v>
      </c>
      <c r="T14" s="239" t="s">
        <v>222</v>
      </c>
      <c r="U14" s="353"/>
    </row>
    <row r="15" spans="1:21" s="128" customFormat="1" ht="72" x14ac:dyDescent="0.2">
      <c r="A15" s="484">
        <v>74</v>
      </c>
      <c r="B15" s="487" t="s">
        <v>437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s="128" customFormat="1" x14ac:dyDescent="0.2">
      <c r="A16" s="484"/>
      <c r="B16" s="485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s="128" customFormat="1" ht="48" x14ac:dyDescent="0.2">
      <c r="A17" s="484">
        <v>75</v>
      </c>
      <c r="B17" s="486" t="s">
        <v>442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s="128" customFormat="1" x14ac:dyDescent="0.2">
      <c r="A18" s="484"/>
      <c r="B18" s="486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s="128" customFormat="1" ht="48" x14ac:dyDescent="0.2">
      <c r="A19" s="484">
        <v>76</v>
      </c>
      <c r="B19" s="486" t="s">
        <v>273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s="128" customFormat="1" x14ac:dyDescent="0.2">
      <c r="A20" s="484"/>
      <c r="B20" s="486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ht="48" x14ac:dyDescent="0.55000000000000004">
      <c r="A21" s="481">
        <v>77</v>
      </c>
      <c r="B21" s="486" t="s">
        <v>441</v>
      </c>
      <c r="C21" s="130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x14ac:dyDescent="0.55000000000000004">
      <c r="A22" s="23"/>
      <c r="B22" s="136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 x14ac:dyDescent="0.55000000000000004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</row>
    <row r="24" spans="1:21" x14ac:dyDescent="0.55000000000000004">
      <c r="B24" s="111"/>
    </row>
  </sheetData>
  <mergeCells count="10">
    <mergeCell ref="A1:U1"/>
    <mergeCell ref="A12:A14"/>
    <mergeCell ref="B12:B14"/>
    <mergeCell ref="E12:H12"/>
    <mergeCell ref="I12:T12"/>
    <mergeCell ref="I13:K13"/>
    <mergeCell ref="L13:N13"/>
    <mergeCell ref="O13:Q13"/>
    <mergeCell ref="R13:T13"/>
    <mergeCell ref="D11:G11"/>
  </mergeCells>
  <pageMargins left="0.59055118110236227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3">
    <tabColor rgb="FFFFFF00"/>
  </sheetPr>
  <dimension ref="A1:U24"/>
  <sheetViews>
    <sheetView zoomScale="70" zoomScaleNormal="70" workbookViewId="0">
      <selection activeCell="J19" sqref="J19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1.42578125" style="107" customWidth="1"/>
    <col min="6" max="6" width="12" style="107" customWidth="1"/>
    <col min="7" max="7" width="10.5703125" style="107" customWidth="1"/>
    <col min="8" max="8" width="11" style="107" customWidth="1"/>
    <col min="9" max="9" width="9.140625" style="107" customWidth="1"/>
    <col min="10" max="10" width="8.7109375" style="107" customWidth="1"/>
    <col min="11" max="11" width="9.140625" style="107"/>
    <col min="12" max="12" width="7.7109375" style="107" customWidth="1"/>
    <col min="13" max="14" width="7.85546875" style="107" customWidth="1"/>
    <col min="15" max="15" width="8.140625" style="107" customWidth="1"/>
    <col min="16" max="16" width="7.5703125" style="107" customWidth="1"/>
    <col min="17" max="17" width="8.5703125" style="107" customWidth="1"/>
    <col min="18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K3" s="112" t="s">
        <v>27</v>
      </c>
    </row>
    <row r="4" spans="1:21" ht="21" customHeight="1" x14ac:dyDescent="0.55000000000000004">
      <c r="A4" s="25"/>
      <c r="B4" s="45" t="s">
        <v>48</v>
      </c>
      <c r="C4" s="109" t="s">
        <v>150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605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606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D8" s="1" t="s">
        <v>607</v>
      </c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608</v>
      </c>
      <c r="E9" s="574"/>
      <c r="F9" s="575"/>
      <c r="G9" s="575"/>
      <c r="H9" s="2"/>
    </row>
    <row r="10" spans="1:21" s="1" customFormat="1" ht="21" customHeight="1" x14ac:dyDescent="0.65">
      <c r="A10" s="25"/>
      <c r="B10" s="27"/>
      <c r="C10" s="392"/>
      <c r="D10" s="1807" t="s">
        <v>609</v>
      </c>
      <c r="E10" s="1807"/>
      <c r="F10" s="1807"/>
      <c r="G10" s="1807"/>
      <c r="H10" s="1807"/>
    </row>
    <row r="11" spans="1:21" s="1" customFormat="1" ht="21" customHeight="1" x14ac:dyDescent="0.65">
      <c r="A11" s="25"/>
      <c r="B11" s="27"/>
      <c r="C11" s="392"/>
      <c r="D11" s="1807" t="s">
        <v>610</v>
      </c>
      <c r="E11" s="1807"/>
      <c r="F11" s="1807"/>
      <c r="G11" s="1807"/>
      <c r="H11" s="1807"/>
    </row>
    <row r="12" spans="1:21" ht="21" customHeight="1" x14ac:dyDescent="0.55000000000000004">
      <c r="A12" s="1749" t="s">
        <v>0</v>
      </c>
      <c r="B12" s="1749" t="s">
        <v>31</v>
      </c>
      <c r="C12" s="118"/>
      <c r="D12" s="119" t="s">
        <v>24</v>
      </c>
      <c r="E12" s="1764" t="s">
        <v>1</v>
      </c>
      <c r="F12" s="1765"/>
      <c r="G12" s="1765"/>
      <c r="H12" s="1766"/>
      <c r="I12" s="1767" t="s">
        <v>203</v>
      </c>
      <c r="J12" s="1768"/>
      <c r="K12" s="1768"/>
      <c r="L12" s="1768"/>
      <c r="M12" s="1768"/>
      <c r="N12" s="1768"/>
      <c r="O12" s="1768"/>
      <c r="P12" s="1768"/>
      <c r="Q12" s="1768"/>
      <c r="R12" s="1768"/>
      <c r="S12" s="1768"/>
      <c r="T12" s="1769"/>
      <c r="U12" s="352"/>
    </row>
    <row r="13" spans="1:21" ht="21" customHeight="1" x14ac:dyDescent="0.55000000000000004">
      <c r="A13" s="1750"/>
      <c r="B13" s="1750"/>
      <c r="C13" s="145" t="s">
        <v>23</v>
      </c>
      <c r="D13" s="121" t="s">
        <v>25</v>
      </c>
      <c r="E13" s="234" t="s">
        <v>5</v>
      </c>
      <c r="F13" s="235" t="s">
        <v>204</v>
      </c>
      <c r="G13" s="235" t="s">
        <v>205</v>
      </c>
      <c r="H13" s="235" t="s">
        <v>206</v>
      </c>
      <c r="I13" s="1767" t="s">
        <v>207</v>
      </c>
      <c r="J13" s="1768"/>
      <c r="K13" s="1769"/>
      <c r="L13" s="1767" t="s">
        <v>208</v>
      </c>
      <c r="M13" s="1768"/>
      <c r="N13" s="1769"/>
      <c r="O13" s="1767" t="s">
        <v>209</v>
      </c>
      <c r="P13" s="1768"/>
      <c r="Q13" s="1769"/>
      <c r="R13" s="1767" t="s">
        <v>210</v>
      </c>
      <c r="S13" s="1768"/>
      <c r="T13" s="1769"/>
      <c r="U13" s="215" t="s">
        <v>8</v>
      </c>
    </row>
    <row r="14" spans="1:21" x14ac:dyDescent="0.55000000000000004">
      <c r="A14" s="1751"/>
      <c r="B14" s="1751"/>
      <c r="C14" s="71"/>
      <c r="D14" s="72"/>
      <c r="E14" s="237"/>
      <c r="F14" s="238" t="s">
        <v>6</v>
      </c>
      <c r="G14" s="238" t="s">
        <v>6</v>
      </c>
      <c r="H14" s="238" t="s">
        <v>6</v>
      </c>
      <c r="I14" s="239" t="s">
        <v>211</v>
      </c>
      <c r="J14" s="239" t="s">
        <v>212</v>
      </c>
      <c r="K14" s="239" t="s">
        <v>213</v>
      </c>
      <c r="L14" s="239" t="s">
        <v>214</v>
      </c>
      <c r="M14" s="239" t="s">
        <v>215</v>
      </c>
      <c r="N14" s="239" t="s">
        <v>216</v>
      </c>
      <c r="O14" s="239" t="s">
        <v>217</v>
      </c>
      <c r="P14" s="239" t="s">
        <v>218</v>
      </c>
      <c r="Q14" s="239" t="s">
        <v>219</v>
      </c>
      <c r="R14" s="239" t="s">
        <v>220</v>
      </c>
      <c r="S14" s="239" t="s">
        <v>221</v>
      </c>
      <c r="T14" s="239" t="s">
        <v>222</v>
      </c>
      <c r="U14" s="353"/>
    </row>
    <row r="15" spans="1:21" s="198" customFormat="1" ht="72" x14ac:dyDescent="0.2">
      <c r="A15" s="488">
        <v>78</v>
      </c>
      <c r="B15" s="487" t="s">
        <v>437</v>
      </c>
      <c r="C15" s="1072" t="s">
        <v>1468</v>
      </c>
      <c r="D15" s="1073" t="s">
        <v>1448</v>
      </c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857" t="s">
        <v>1374</v>
      </c>
    </row>
    <row r="16" spans="1:21" s="198" customFormat="1" x14ac:dyDescent="0.2">
      <c r="A16" s="488"/>
      <c r="B16" s="485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</row>
    <row r="17" spans="1:21" s="198" customFormat="1" ht="30" customHeight="1" x14ac:dyDescent="0.2">
      <c r="A17" s="441">
        <v>79</v>
      </c>
      <c r="B17" s="489" t="s">
        <v>443</v>
      </c>
      <c r="C17" s="216"/>
      <c r="D17" s="220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9"/>
    </row>
    <row r="18" spans="1:21" s="198" customFormat="1" ht="30" customHeight="1" x14ac:dyDescent="0.2">
      <c r="A18" s="441"/>
      <c r="B18" s="1074" t="s">
        <v>1477</v>
      </c>
      <c r="C18" s="216" t="s">
        <v>1462</v>
      </c>
      <c r="D18" s="217" t="s">
        <v>1448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9"/>
    </row>
    <row r="19" spans="1:21" s="198" customFormat="1" ht="48" x14ac:dyDescent="0.2">
      <c r="A19" s="441">
        <v>80</v>
      </c>
      <c r="B19" s="489" t="s">
        <v>444</v>
      </c>
      <c r="C19" s="216"/>
      <c r="D19" s="217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9"/>
    </row>
    <row r="20" spans="1:21" s="198" customFormat="1" ht="43.5" x14ac:dyDescent="0.2">
      <c r="A20" s="441"/>
      <c r="B20" s="1075" t="s">
        <v>1478</v>
      </c>
      <c r="C20" s="216" t="s">
        <v>1479</v>
      </c>
      <c r="D20" s="217" t="s">
        <v>1448</v>
      </c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9"/>
    </row>
    <row r="21" spans="1:21" s="198" customFormat="1" ht="48" x14ac:dyDescent="0.2">
      <c r="A21" s="441">
        <v>81</v>
      </c>
      <c r="B21" s="486" t="s">
        <v>441</v>
      </c>
      <c r="C21" s="216"/>
      <c r="D21" s="221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9"/>
    </row>
    <row r="22" spans="1:21" s="199" customFormat="1" ht="43.5" x14ac:dyDescent="0.5">
      <c r="A22" s="222"/>
      <c r="B22" s="1076" t="s">
        <v>1466</v>
      </c>
      <c r="C22" s="1077" t="s">
        <v>1467</v>
      </c>
      <c r="D22" s="217" t="s">
        <v>1448</v>
      </c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9"/>
    </row>
    <row r="23" spans="1:21" s="111" customFormat="1" x14ac:dyDescent="0.55000000000000004">
      <c r="A23" s="194"/>
      <c r="B23" s="211" t="s">
        <v>5</v>
      </c>
      <c r="C23" s="195"/>
      <c r="D23" s="195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</row>
    <row r="24" spans="1:21" x14ac:dyDescent="0.55000000000000004">
      <c r="B24" s="111"/>
    </row>
  </sheetData>
  <mergeCells count="11">
    <mergeCell ref="A1:U1"/>
    <mergeCell ref="A12:A14"/>
    <mergeCell ref="B12:B14"/>
    <mergeCell ref="E12:H12"/>
    <mergeCell ref="I12:T12"/>
    <mergeCell ref="I13:K13"/>
    <mergeCell ref="L13:N13"/>
    <mergeCell ref="O13:Q13"/>
    <mergeCell ref="R13:T13"/>
    <mergeCell ref="D10:H10"/>
    <mergeCell ref="D11:H11"/>
  </mergeCells>
  <pageMargins left="0.62992125984251968" right="0.31496062992125984" top="0.55118110236220474" bottom="0.55118110236220474" header="0.31496062992125984" footer="0.31496062992125984"/>
  <pageSetup paperSize="5" scale="7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4">
    <tabColor rgb="FFFFFF00"/>
  </sheetPr>
  <dimension ref="A1:U25"/>
  <sheetViews>
    <sheetView topLeftCell="A10" zoomScale="71" zoomScaleNormal="71" workbookViewId="0">
      <selection activeCell="F20" sqref="F20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0.42578125" style="107" customWidth="1"/>
    <col min="6" max="6" width="11.42578125" style="107" customWidth="1"/>
    <col min="7" max="7" width="11.85546875" style="107" customWidth="1"/>
    <col min="8" max="8" width="10.85546875" style="107" customWidth="1"/>
    <col min="9" max="9" width="7.140625" style="107" customWidth="1"/>
    <col min="10" max="10" width="9.5703125" style="107" customWidth="1"/>
    <col min="11" max="11" width="8.85546875" style="107" bestFit="1" customWidth="1"/>
    <col min="12" max="20" width="9.140625" style="107"/>
    <col min="21" max="21" width="10.5703125" style="107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21" customHeight="1" x14ac:dyDescent="0.55000000000000004">
      <c r="A2" s="25"/>
      <c r="B2" s="45" t="s">
        <v>26</v>
      </c>
      <c r="C2" s="109" t="s">
        <v>34</v>
      </c>
      <c r="E2" s="110" t="s">
        <v>29</v>
      </c>
      <c r="F2" s="111"/>
      <c r="G2" s="112" t="s">
        <v>30</v>
      </c>
      <c r="H2" s="111"/>
      <c r="J2" s="112" t="s">
        <v>27</v>
      </c>
    </row>
    <row r="3" spans="1:21" ht="21" customHeight="1" x14ac:dyDescent="0.55000000000000004">
      <c r="A3" s="25"/>
      <c r="B3" s="45" t="s">
        <v>48</v>
      </c>
      <c r="C3" s="109" t="s">
        <v>150</v>
      </c>
      <c r="D3" s="114"/>
      <c r="F3" s="115"/>
      <c r="G3" s="115"/>
      <c r="H3" s="115"/>
    </row>
    <row r="4" spans="1:21" s="1" customFormat="1" ht="21" customHeight="1" x14ac:dyDescent="0.55000000000000004">
      <c r="A4" s="25"/>
      <c r="B4" s="45" t="s">
        <v>515</v>
      </c>
      <c r="C4" s="28" t="s">
        <v>611</v>
      </c>
      <c r="D4" s="21"/>
      <c r="E4" s="2"/>
      <c r="F4" s="2"/>
      <c r="G4" s="2"/>
    </row>
    <row r="5" spans="1:21" s="1" customFormat="1" ht="21" customHeight="1" x14ac:dyDescent="0.55000000000000004">
      <c r="A5" s="25"/>
      <c r="B5" s="45" t="s">
        <v>18</v>
      </c>
      <c r="C5" s="166" t="s">
        <v>28</v>
      </c>
      <c r="D5" s="167" t="s">
        <v>49</v>
      </c>
      <c r="E5" s="166"/>
      <c r="F5" s="166" t="s">
        <v>50</v>
      </c>
      <c r="G5" s="166" t="s">
        <v>51</v>
      </c>
      <c r="H5" s="166" t="s">
        <v>54</v>
      </c>
      <c r="I5" s="166" t="s">
        <v>52</v>
      </c>
      <c r="J5" s="166" t="s">
        <v>53</v>
      </c>
    </row>
    <row r="6" spans="1:21" s="1" customFormat="1" ht="21" customHeight="1" x14ac:dyDescent="0.65">
      <c r="A6" s="25"/>
      <c r="B6" s="27" t="s">
        <v>32</v>
      </c>
      <c r="C6" s="18"/>
      <c r="D6" s="1" t="s">
        <v>612</v>
      </c>
      <c r="F6" s="21"/>
      <c r="H6" s="21"/>
      <c r="J6" s="21"/>
    </row>
    <row r="7" spans="1:21" s="1" customFormat="1" ht="21" customHeight="1" x14ac:dyDescent="0.65">
      <c r="A7" s="25"/>
      <c r="B7" s="27"/>
      <c r="C7" s="18"/>
      <c r="D7" s="1" t="s">
        <v>613</v>
      </c>
      <c r="F7" s="21"/>
      <c r="H7" s="21"/>
    </row>
    <row r="8" spans="1:21" s="1" customFormat="1" ht="21" customHeight="1" x14ac:dyDescent="0.65">
      <c r="A8" s="25"/>
      <c r="B8" s="27" t="s">
        <v>502</v>
      </c>
      <c r="C8" s="18"/>
      <c r="D8" s="568" t="s">
        <v>614</v>
      </c>
      <c r="E8" s="574"/>
      <c r="F8" s="575"/>
      <c r="G8" s="575"/>
      <c r="H8" s="2"/>
    </row>
    <row r="9" spans="1:21" s="1" customFormat="1" ht="21" customHeight="1" x14ac:dyDescent="0.65">
      <c r="A9" s="25"/>
      <c r="B9" s="27"/>
      <c r="C9" s="18"/>
      <c r="D9" s="1712" t="s">
        <v>615</v>
      </c>
      <c r="E9" s="1712"/>
      <c r="F9" s="1712"/>
      <c r="G9" s="1712"/>
      <c r="H9" s="2"/>
    </row>
    <row r="10" spans="1:21" s="1" customFormat="1" ht="21" customHeight="1" x14ac:dyDescent="0.65">
      <c r="A10" s="25"/>
      <c r="B10" s="27"/>
      <c r="C10" s="18"/>
      <c r="D10" s="1712" t="s">
        <v>616</v>
      </c>
      <c r="E10" s="1712"/>
      <c r="F10" s="1712"/>
      <c r="G10" s="1712"/>
      <c r="H10" s="2"/>
    </row>
    <row r="11" spans="1:21" s="1" customFormat="1" ht="21" customHeight="1" x14ac:dyDescent="0.65">
      <c r="A11" s="25"/>
      <c r="B11" s="27"/>
      <c r="C11" s="18"/>
      <c r="D11" s="1712" t="s">
        <v>617</v>
      </c>
      <c r="E11" s="1712"/>
      <c r="F11" s="1712"/>
      <c r="G11" s="1712"/>
      <c r="H11" s="2"/>
    </row>
    <row r="12" spans="1:21" ht="21" customHeight="1" x14ac:dyDescent="0.55000000000000004">
      <c r="A12" s="1749" t="s">
        <v>0</v>
      </c>
      <c r="B12" s="1749" t="s">
        <v>31</v>
      </c>
      <c r="C12" s="118"/>
      <c r="D12" s="119" t="s">
        <v>24</v>
      </c>
      <c r="E12" s="1797" t="s">
        <v>1</v>
      </c>
      <c r="F12" s="1765"/>
      <c r="G12" s="1765"/>
      <c r="H12" s="1766"/>
      <c r="I12" s="1767" t="s">
        <v>203</v>
      </c>
      <c r="J12" s="1768"/>
      <c r="K12" s="1768"/>
      <c r="L12" s="1768"/>
      <c r="M12" s="1768"/>
      <c r="N12" s="1768"/>
      <c r="O12" s="1768"/>
      <c r="P12" s="1768"/>
      <c r="Q12" s="1768"/>
      <c r="R12" s="1768"/>
      <c r="S12" s="1768"/>
      <c r="T12" s="1769"/>
      <c r="U12" s="352"/>
    </row>
    <row r="13" spans="1:21" ht="21" customHeight="1" x14ac:dyDescent="0.55000000000000004">
      <c r="A13" s="1750"/>
      <c r="B13" s="1750"/>
      <c r="C13" s="516" t="s">
        <v>23</v>
      </c>
      <c r="D13" s="121" t="s">
        <v>25</v>
      </c>
      <c r="E13" s="234" t="s">
        <v>5</v>
      </c>
      <c r="F13" s="235" t="s">
        <v>204</v>
      </c>
      <c r="G13" s="235" t="s">
        <v>205</v>
      </c>
      <c r="H13" s="235" t="s">
        <v>206</v>
      </c>
      <c r="I13" s="1767" t="s">
        <v>207</v>
      </c>
      <c r="J13" s="1768"/>
      <c r="K13" s="1769"/>
      <c r="L13" s="1767" t="s">
        <v>208</v>
      </c>
      <c r="M13" s="1768"/>
      <c r="N13" s="1769"/>
      <c r="O13" s="1767" t="s">
        <v>209</v>
      </c>
      <c r="P13" s="1768"/>
      <c r="Q13" s="1769"/>
      <c r="R13" s="1767" t="s">
        <v>210</v>
      </c>
      <c r="S13" s="1768"/>
      <c r="T13" s="1769"/>
      <c r="U13" s="215" t="s">
        <v>8</v>
      </c>
    </row>
    <row r="14" spans="1:21" x14ac:dyDescent="0.55000000000000004">
      <c r="A14" s="1751"/>
      <c r="B14" s="1751"/>
      <c r="C14" s="71"/>
      <c r="D14" s="72"/>
      <c r="E14" s="237"/>
      <c r="F14" s="238" t="s">
        <v>6</v>
      </c>
      <c r="G14" s="238" t="s">
        <v>6</v>
      </c>
      <c r="H14" s="238" t="s">
        <v>6</v>
      </c>
      <c r="I14" s="239" t="s">
        <v>211</v>
      </c>
      <c r="J14" s="239" t="s">
        <v>212</v>
      </c>
      <c r="K14" s="239" t="s">
        <v>213</v>
      </c>
      <c r="L14" s="239" t="s">
        <v>214</v>
      </c>
      <c r="M14" s="239" t="s">
        <v>215</v>
      </c>
      <c r="N14" s="239" t="s">
        <v>216</v>
      </c>
      <c r="O14" s="239" t="s">
        <v>217</v>
      </c>
      <c r="P14" s="239" t="s">
        <v>218</v>
      </c>
      <c r="Q14" s="239" t="s">
        <v>219</v>
      </c>
      <c r="R14" s="239" t="s">
        <v>220</v>
      </c>
      <c r="S14" s="239" t="s">
        <v>221</v>
      </c>
      <c r="T14" s="239" t="s">
        <v>222</v>
      </c>
      <c r="U14" s="353"/>
    </row>
    <row r="15" spans="1:21" ht="72" x14ac:dyDescent="0.55000000000000004">
      <c r="A15" s="488">
        <v>82</v>
      </c>
      <c r="B15" s="485" t="s">
        <v>437</v>
      </c>
      <c r="C15" s="1072" t="s">
        <v>1468</v>
      </c>
      <c r="D15" s="1073" t="s">
        <v>1448</v>
      </c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857" t="s">
        <v>1374</v>
      </c>
    </row>
    <row r="16" spans="1:21" x14ac:dyDescent="0.55000000000000004">
      <c r="A16" s="488"/>
      <c r="B16" s="48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1:21" ht="96" x14ac:dyDescent="0.55000000000000004">
      <c r="A17" s="441">
        <v>83</v>
      </c>
      <c r="B17" s="444" t="s">
        <v>445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ht="43.5" x14ac:dyDescent="0.55000000000000004">
      <c r="A18" s="441"/>
      <c r="B18" s="1083" t="s">
        <v>1473</v>
      </c>
      <c r="C18" s="263" t="s">
        <v>1474</v>
      </c>
      <c r="D18" s="263" t="s">
        <v>1475</v>
      </c>
      <c r="E18" s="1084">
        <v>35000</v>
      </c>
      <c r="F18" s="1084">
        <v>35000</v>
      </c>
      <c r="G18" s="661"/>
      <c r="H18" s="661"/>
      <c r="I18" s="661"/>
      <c r="J18" s="661"/>
      <c r="K18" s="681">
        <v>35000</v>
      </c>
      <c r="L18" s="188"/>
      <c r="M18" s="188"/>
      <c r="N18" s="188"/>
      <c r="O18" s="188"/>
      <c r="P18" s="188"/>
      <c r="Q18" s="188"/>
      <c r="R18" s="188"/>
      <c r="S18" s="188"/>
      <c r="T18" s="188"/>
      <c r="U18" s="131"/>
    </row>
    <row r="19" spans="1:21" x14ac:dyDescent="0.55000000000000004">
      <c r="A19" s="441"/>
      <c r="B19" s="444"/>
      <c r="C19" s="131"/>
      <c r="D19" s="131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31"/>
    </row>
    <row r="20" spans="1:21" ht="48" x14ac:dyDescent="0.55000000000000004">
      <c r="A20" s="441">
        <v>84</v>
      </c>
      <c r="B20" s="444" t="s">
        <v>446</v>
      </c>
      <c r="C20" s="131"/>
      <c r="D20" s="131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31"/>
    </row>
    <row r="21" spans="1:21" ht="43.5" x14ac:dyDescent="0.55000000000000004">
      <c r="A21" s="441"/>
      <c r="B21" s="1075" t="s">
        <v>1476</v>
      </c>
      <c r="C21" s="216" t="s">
        <v>1467</v>
      </c>
      <c r="D21" s="217" t="s">
        <v>1448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31"/>
    </row>
    <row r="22" spans="1:21" x14ac:dyDescent="0.55000000000000004">
      <c r="A22" s="441"/>
      <c r="B22" s="1075"/>
      <c r="C22" s="216"/>
      <c r="D22" s="217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31"/>
    </row>
    <row r="23" spans="1:21" ht="48" x14ac:dyDescent="0.55000000000000004">
      <c r="A23" s="441">
        <v>85</v>
      </c>
      <c r="B23" s="486" t="s">
        <v>441</v>
      </c>
      <c r="C23" s="131"/>
      <c r="D23" s="131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31"/>
    </row>
    <row r="24" spans="1:21" ht="43.5" x14ac:dyDescent="0.55000000000000004">
      <c r="A24" s="131"/>
      <c r="B24" s="1076" t="s">
        <v>1466</v>
      </c>
      <c r="C24" s="1077" t="s">
        <v>1467</v>
      </c>
      <c r="D24" s="217" t="s">
        <v>1448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31"/>
    </row>
    <row r="25" spans="1:21" x14ac:dyDescent="0.55000000000000004">
      <c r="A25" s="1081"/>
      <c r="B25" s="1081"/>
      <c r="C25" s="1081"/>
      <c r="D25" s="1081"/>
      <c r="E25" s="1085">
        <f t="shared" ref="E25:T25" si="0">SUM(E18:E24)</f>
        <v>35000</v>
      </c>
      <c r="F25" s="1085">
        <f t="shared" si="0"/>
        <v>35000</v>
      </c>
      <c r="G25" s="1085">
        <f t="shared" si="0"/>
        <v>0</v>
      </c>
      <c r="H25" s="1085">
        <f t="shared" si="0"/>
        <v>0</v>
      </c>
      <c r="I25" s="1085">
        <f t="shared" si="0"/>
        <v>0</v>
      </c>
      <c r="J25" s="1085">
        <f t="shared" si="0"/>
        <v>0</v>
      </c>
      <c r="K25" s="1528">
        <f t="shared" si="0"/>
        <v>35000</v>
      </c>
      <c r="L25" s="1085">
        <f t="shared" si="0"/>
        <v>0</v>
      </c>
      <c r="M25" s="1085">
        <f t="shared" si="0"/>
        <v>0</v>
      </c>
      <c r="N25" s="1085">
        <f t="shared" si="0"/>
        <v>0</v>
      </c>
      <c r="O25" s="1085">
        <f t="shared" si="0"/>
        <v>0</v>
      </c>
      <c r="P25" s="1085">
        <f t="shared" si="0"/>
        <v>0</v>
      </c>
      <c r="Q25" s="1085">
        <f t="shared" si="0"/>
        <v>0</v>
      </c>
      <c r="R25" s="1085">
        <f t="shared" si="0"/>
        <v>0</v>
      </c>
      <c r="S25" s="1085">
        <f t="shared" si="0"/>
        <v>0</v>
      </c>
      <c r="T25" s="1085">
        <f t="shared" si="0"/>
        <v>0</v>
      </c>
      <c r="U25" s="1081"/>
    </row>
  </sheetData>
  <mergeCells count="12">
    <mergeCell ref="A1:U1"/>
    <mergeCell ref="A12:A14"/>
    <mergeCell ref="B12:B14"/>
    <mergeCell ref="E12:H12"/>
    <mergeCell ref="I12:T12"/>
    <mergeCell ref="I13:K13"/>
    <mergeCell ref="L13:N13"/>
    <mergeCell ref="O13:Q13"/>
    <mergeCell ref="R13:T13"/>
    <mergeCell ref="D9:G9"/>
    <mergeCell ref="D10:G10"/>
    <mergeCell ref="D11:G11"/>
  </mergeCells>
  <pageMargins left="0.62992125984251968" right="0.11811023622047245" top="0.55118110236220474" bottom="0.35433070866141736" header="0.31496062992125984" footer="0.31496062992125984"/>
  <pageSetup paperSize="5" scale="7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5">
    <tabColor rgb="FFFFFF00"/>
  </sheetPr>
  <dimension ref="A1:U27"/>
  <sheetViews>
    <sheetView topLeftCell="A10" zoomScale="80" zoomScaleNormal="80" workbookViewId="0">
      <selection activeCell="F21" sqref="F21"/>
    </sheetView>
  </sheetViews>
  <sheetFormatPr defaultColWidth="9.140625" defaultRowHeight="24" x14ac:dyDescent="0.55000000000000004"/>
  <cols>
    <col min="1" max="1" width="5.7109375" style="107" customWidth="1"/>
    <col min="2" max="2" width="40.28515625" style="107" customWidth="1"/>
    <col min="3" max="3" width="23" style="107" customWidth="1"/>
    <col min="4" max="4" width="25.140625" style="107" customWidth="1"/>
    <col min="5" max="5" width="10.7109375" style="107" customWidth="1"/>
    <col min="6" max="6" width="11.42578125" style="107" customWidth="1"/>
    <col min="7" max="8" width="10.5703125" style="107" customWidth="1"/>
    <col min="9" max="9" width="8.28515625" style="107" customWidth="1"/>
    <col min="10" max="10" width="8.140625" style="107" customWidth="1"/>
    <col min="11" max="11" width="9.140625" style="107"/>
    <col min="12" max="12" width="7.5703125" style="107" customWidth="1"/>
    <col min="13" max="13" width="7.28515625" style="107" customWidth="1"/>
    <col min="14" max="14" width="7.5703125" style="107" customWidth="1"/>
    <col min="15" max="15" width="7.85546875" style="107" customWidth="1"/>
    <col min="16" max="16" width="7.7109375" style="107" customWidth="1"/>
    <col min="17" max="17" width="7.28515625" style="107" customWidth="1"/>
    <col min="18" max="18" width="7.5703125" style="107" customWidth="1"/>
    <col min="19" max="19" width="7" style="107" customWidth="1"/>
    <col min="20" max="20" width="7.28515625" style="107" customWidth="1"/>
    <col min="21" max="21" width="10" style="107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I3" s="113"/>
      <c r="K3" s="112" t="s">
        <v>27</v>
      </c>
    </row>
    <row r="4" spans="1:21" ht="21" customHeight="1" x14ac:dyDescent="0.55000000000000004">
      <c r="A4" s="25"/>
      <c r="B4" s="45" t="s">
        <v>48</v>
      </c>
      <c r="C4" s="109" t="s">
        <v>150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618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447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D8" s="1" t="s">
        <v>448</v>
      </c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619</v>
      </c>
      <c r="E9" s="21"/>
      <c r="F9" s="2"/>
      <c r="G9" s="2"/>
      <c r="H9" s="2"/>
    </row>
    <row r="10" spans="1:21" ht="21" customHeight="1" x14ac:dyDescent="0.55000000000000004">
      <c r="A10" s="1749" t="s">
        <v>0</v>
      </c>
      <c r="B10" s="1749" t="s">
        <v>31</v>
      </c>
      <c r="C10" s="118"/>
      <c r="D10" s="119" t="s">
        <v>24</v>
      </c>
      <c r="E10" s="1764" t="s">
        <v>1</v>
      </c>
      <c r="F10" s="1765"/>
      <c r="G10" s="1765"/>
      <c r="H10" s="1766"/>
      <c r="I10" s="1767" t="s">
        <v>203</v>
      </c>
      <c r="J10" s="1768"/>
      <c r="K10" s="1768"/>
      <c r="L10" s="1768"/>
      <c r="M10" s="1768"/>
      <c r="N10" s="1768"/>
      <c r="O10" s="1768"/>
      <c r="P10" s="1768"/>
      <c r="Q10" s="1768"/>
      <c r="R10" s="1768"/>
      <c r="S10" s="1768"/>
      <c r="T10" s="1769"/>
      <c r="U10" s="352"/>
    </row>
    <row r="11" spans="1:21" ht="21" customHeight="1" x14ac:dyDescent="0.55000000000000004">
      <c r="A11" s="1750"/>
      <c r="B11" s="1750"/>
      <c r="C11" s="145" t="s">
        <v>23</v>
      </c>
      <c r="D11" s="121" t="s">
        <v>25</v>
      </c>
      <c r="E11" s="234" t="s">
        <v>5</v>
      </c>
      <c r="F11" s="235" t="s">
        <v>204</v>
      </c>
      <c r="G11" s="235" t="s">
        <v>205</v>
      </c>
      <c r="H11" s="235" t="s">
        <v>206</v>
      </c>
      <c r="I11" s="1767" t="s">
        <v>207</v>
      </c>
      <c r="J11" s="1768"/>
      <c r="K11" s="1769"/>
      <c r="L11" s="1767" t="s">
        <v>208</v>
      </c>
      <c r="M11" s="1768"/>
      <c r="N11" s="1769"/>
      <c r="O11" s="1767" t="s">
        <v>209</v>
      </c>
      <c r="P11" s="1768"/>
      <c r="Q11" s="1769"/>
      <c r="R11" s="1767" t="s">
        <v>210</v>
      </c>
      <c r="S11" s="1768"/>
      <c r="T11" s="1769"/>
      <c r="U11" s="215" t="s">
        <v>8</v>
      </c>
    </row>
    <row r="12" spans="1:21" x14ac:dyDescent="0.55000000000000004">
      <c r="A12" s="1751"/>
      <c r="B12" s="1751"/>
      <c r="C12" s="71"/>
      <c r="D12" s="72"/>
      <c r="E12" s="237"/>
      <c r="F12" s="238" t="s">
        <v>6</v>
      </c>
      <c r="G12" s="238" t="s">
        <v>6</v>
      </c>
      <c r="H12" s="238" t="s">
        <v>6</v>
      </c>
      <c r="I12" s="239" t="s">
        <v>211</v>
      </c>
      <c r="J12" s="239" t="s">
        <v>212</v>
      </c>
      <c r="K12" s="239" t="s">
        <v>213</v>
      </c>
      <c r="L12" s="239" t="s">
        <v>214</v>
      </c>
      <c r="M12" s="239" t="s">
        <v>215</v>
      </c>
      <c r="N12" s="239" t="s">
        <v>216</v>
      </c>
      <c r="O12" s="239" t="s">
        <v>217</v>
      </c>
      <c r="P12" s="239" t="s">
        <v>218</v>
      </c>
      <c r="Q12" s="239" t="s">
        <v>219</v>
      </c>
      <c r="R12" s="239" t="s">
        <v>220</v>
      </c>
      <c r="S12" s="239" t="s">
        <v>221</v>
      </c>
      <c r="T12" s="239" t="s">
        <v>222</v>
      </c>
      <c r="U12" s="353"/>
    </row>
    <row r="13" spans="1:21" ht="48" x14ac:dyDescent="0.55000000000000004">
      <c r="A13" s="589">
        <v>86</v>
      </c>
      <c r="B13" s="590" t="s">
        <v>437</v>
      </c>
      <c r="C13" s="1072" t="s">
        <v>1468</v>
      </c>
      <c r="D13" s="1073" t="s">
        <v>1448</v>
      </c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857" t="s">
        <v>1374</v>
      </c>
    </row>
    <row r="14" spans="1:21" x14ac:dyDescent="0.55000000000000004">
      <c r="A14" s="591"/>
      <c r="B14" s="74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</row>
    <row r="15" spans="1:21" x14ac:dyDescent="0.55000000000000004">
      <c r="A15" s="591"/>
      <c r="B15" s="7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</row>
    <row r="16" spans="1:21" x14ac:dyDescent="0.55000000000000004">
      <c r="A16" s="592">
        <v>87</v>
      </c>
      <c r="B16" s="512" t="s">
        <v>449</v>
      </c>
      <c r="C16" s="131" t="s">
        <v>1469</v>
      </c>
      <c r="D16" s="1073" t="s">
        <v>1470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682"/>
      <c r="R16" s="131"/>
      <c r="S16" s="131"/>
      <c r="T16" s="131"/>
      <c r="U16" s="131"/>
    </row>
    <row r="17" spans="1:21" x14ac:dyDescent="0.55000000000000004">
      <c r="A17" s="593"/>
      <c r="B17" s="177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x14ac:dyDescent="0.55000000000000004">
      <c r="A18" s="569"/>
      <c r="B18" s="160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ht="48" x14ac:dyDescent="0.55000000000000004">
      <c r="A19" s="172">
        <v>88</v>
      </c>
      <c r="B19" s="511" t="s">
        <v>450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 ht="43.5" x14ac:dyDescent="0.55000000000000004">
      <c r="A20" s="470"/>
      <c r="B20" s="1074" t="s">
        <v>1471</v>
      </c>
      <c r="C20" s="216" t="s">
        <v>1462</v>
      </c>
      <c r="D20" s="217" t="s">
        <v>1448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 x14ac:dyDescent="0.55000000000000004">
      <c r="A21" s="594"/>
      <c r="B21" s="570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ht="48" x14ac:dyDescent="0.55000000000000004">
      <c r="A22" s="449">
        <v>89</v>
      </c>
      <c r="B22" s="570" t="s">
        <v>451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 ht="43.5" x14ac:dyDescent="0.55000000000000004">
      <c r="A23" s="449"/>
      <c r="B23" s="1075" t="s">
        <v>1472</v>
      </c>
      <c r="C23" s="216" t="s">
        <v>1468</v>
      </c>
      <c r="D23" s="217" t="s">
        <v>1448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x14ac:dyDescent="0.55000000000000004">
      <c r="A24" s="172"/>
      <c r="B24" s="512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ht="28.5" customHeight="1" x14ac:dyDescent="0.55000000000000004">
      <c r="A25" s="595">
        <v>90</v>
      </c>
      <c r="B25" s="596" t="s">
        <v>441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 ht="43.5" x14ac:dyDescent="0.55000000000000004">
      <c r="A26" s="131"/>
      <c r="B26" s="1076" t="s">
        <v>1466</v>
      </c>
      <c r="C26" s="1077" t="s">
        <v>1467</v>
      </c>
      <c r="D26" s="217" t="s">
        <v>1448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1:21" x14ac:dyDescent="0.55000000000000004">
      <c r="A27" s="1081"/>
      <c r="B27" s="1081"/>
      <c r="C27" s="1081"/>
      <c r="D27" s="1081"/>
      <c r="E27" s="1081"/>
      <c r="F27" s="1081"/>
      <c r="G27" s="1081"/>
      <c r="H27" s="1081"/>
      <c r="I27" s="1081"/>
      <c r="J27" s="1081"/>
      <c r="K27" s="1081"/>
      <c r="L27" s="1081"/>
      <c r="M27" s="1081"/>
      <c r="N27" s="1081"/>
      <c r="O27" s="1081"/>
      <c r="P27" s="1081"/>
      <c r="Q27" s="1081"/>
      <c r="R27" s="1081"/>
      <c r="S27" s="1081"/>
      <c r="T27" s="1081"/>
      <c r="U27" s="1081"/>
    </row>
  </sheetData>
  <mergeCells count="9">
    <mergeCell ref="A1:U1"/>
    <mergeCell ref="A10:A12"/>
    <mergeCell ref="B10:B12"/>
    <mergeCell ref="E10:H10"/>
    <mergeCell ref="I10:T10"/>
    <mergeCell ref="I11:K11"/>
    <mergeCell ref="L11:N11"/>
    <mergeCell ref="O11:Q11"/>
    <mergeCell ref="R11:T11"/>
  </mergeCells>
  <pageMargins left="0.70866141732283472" right="0.31496062992125984" top="0.35433070866141736" bottom="0.35433070866141736" header="0.31496062992125984" footer="0.31496062992125984"/>
  <pageSetup paperSize="5" scale="70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6">
    <tabColor rgb="FFFFFF00"/>
  </sheetPr>
  <dimension ref="A1:U26"/>
  <sheetViews>
    <sheetView topLeftCell="A10" zoomScale="70" zoomScaleNormal="70" workbookViewId="0">
      <selection activeCell="A25" sqref="A25:XFD25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1.5703125" style="107" customWidth="1"/>
    <col min="6" max="6" width="10.42578125" style="107" customWidth="1"/>
    <col min="7" max="7" width="11.28515625" style="107" customWidth="1"/>
    <col min="8" max="8" width="10.140625" style="107" customWidth="1"/>
    <col min="9" max="9" width="8" style="107" customWidth="1"/>
    <col min="10" max="10" width="8.140625" style="107" customWidth="1"/>
    <col min="11" max="11" width="7.85546875" style="107" customWidth="1"/>
    <col min="1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K3" s="112" t="s">
        <v>27</v>
      </c>
    </row>
    <row r="4" spans="1:21" ht="21" customHeight="1" x14ac:dyDescent="0.55000000000000004">
      <c r="A4" s="25"/>
      <c r="B4" s="45" t="s">
        <v>48</v>
      </c>
      <c r="C4" s="109" t="s">
        <v>150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620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621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D8" s="56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622</v>
      </c>
      <c r="E9" s="21"/>
      <c r="F9" s="2"/>
      <c r="G9" s="2"/>
      <c r="H9" s="2"/>
    </row>
    <row r="10" spans="1:21" ht="21" customHeight="1" x14ac:dyDescent="0.55000000000000004">
      <c r="A10" s="1749" t="s">
        <v>0</v>
      </c>
      <c r="B10" s="1749" t="s">
        <v>31</v>
      </c>
      <c r="C10" s="118"/>
      <c r="D10" s="119" t="s">
        <v>24</v>
      </c>
      <c r="E10" s="1764" t="s">
        <v>1</v>
      </c>
      <c r="F10" s="1765"/>
      <c r="G10" s="1765"/>
      <c r="H10" s="1766"/>
      <c r="I10" s="1767" t="s">
        <v>203</v>
      </c>
      <c r="J10" s="1768"/>
      <c r="K10" s="1768"/>
      <c r="L10" s="1768"/>
      <c r="M10" s="1768"/>
      <c r="N10" s="1768"/>
      <c r="O10" s="1768"/>
      <c r="P10" s="1768"/>
      <c r="Q10" s="1768"/>
      <c r="R10" s="1768"/>
      <c r="S10" s="1768"/>
      <c r="T10" s="1769"/>
      <c r="U10" s="352"/>
    </row>
    <row r="11" spans="1:21" ht="21" customHeight="1" x14ac:dyDescent="0.55000000000000004">
      <c r="A11" s="1750"/>
      <c r="B11" s="1750"/>
      <c r="C11" s="145" t="s">
        <v>23</v>
      </c>
      <c r="D11" s="121" t="s">
        <v>25</v>
      </c>
      <c r="E11" s="234" t="s">
        <v>5</v>
      </c>
      <c r="F11" s="235" t="s">
        <v>204</v>
      </c>
      <c r="G11" s="235" t="s">
        <v>205</v>
      </c>
      <c r="H11" s="235" t="s">
        <v>206</v>
      </c>
      <c r="I11" s="1767" t="s">
        <v>207</v>
      </c>
      <c r="J11" s="1768"/>
      <c r="K11" s="1769"/>
      <c r="L11" s="1767" t="s">
        <v>208</v>
      </c>
      <c r="M11" s="1768"/>
      <c r="N11" s="1769"/>
      <c r="O11" s="1767" t="s">
        <v>209</v>
      </c>
      <c r="P11" s="1768"/>
      <c r="Q11" s="1769"/>
      <c r="R11" s="1767" t="s">
        <v>210</v>
      </c>
      <c r="S11" s="1768"/>
      <c r="T11" s="1769"/>
      <c r="U11" s="215" t="s">
        <v>8</v>
      </c>
    </row>
    <row r="12" spans="1:21" x14ac:dyDescent="0.55000000000000004">
      <c r="A12" s="1751"/>
      <c r="B12" s="1751"/>
      <c r="C12" s="71"/>
      <c r="D12" s="72"/>
      <c r="E12" s="237"/>
      <c r="F12" s="238" t="s">
        <v>6</v>
      </c>
      <c r="G12" s="238" t="s">
        <v>6</v>
      </c>
      <c r="H12" s="238" t="s">
        <v>6</v>
      </c>
      <c r="I12" s="239" t="s">
        <v>211</v>
      </c>
      <c r="J12" s="239" t="s">
        <v>212</v>
      </c>
      <c r="K12" s="239" t="s">
        <v>213</v>
      </c>
      <c r="L12" s="239" t="s">
        <v>214</v>
      </c>
      <c r="M12" s="239" t="s">
        <v>215</v>
      </c>
      <c r="N12" s="239" t="s">
        <v>216</v>
      </c>
      <c r="O12" s="239" t="s">
        <v>217</v>
      </c>
      <c r="P12" s="239" t="s">
        <v>218</v>
      </c>
      <c r="Q12" s="239" t="s">
        <v>219</v>
      </c>
      <c r="R12" s="239" t="s">
        <v>220</v>
      </c>
      <c r="S12" s="239" t="s">
        <v>221</v>
      </c>
      <c r="T12" s="239" t="s">
        <v>222</v>
      </c>
      <c r="U12" s="353"/>
    </row>
    <row r="13" spans="1:21" s="198" customFormat="1" ht="72" x14ac:dyDescent="0.2">
      <c r="A13" s="1078">
        <v>91</v>
      </c>
      <c r="B13" s="487" t="s">
        <v>437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</row>
    <row r="14" spans="1:21" s="198" customFormat="1" ht="17.25" customHeight="1" x14ac:dyDescent="0.2">
      <c r="A14" s="441"/>
      <c r="B14" s="486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</row>
    <row r="15" spans="1:21" s="198" customFormat="1" ht="69.75" x14ac:dyDescent="0.2">
      <c r="A15" s="441">
        <v>92</v>
      </c>
      <c r="B15" s="490" t="s">
        <v>452</v>
      </c>
      <c r="C15" s="216"/>
      <c r="D15" s="220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9"/>
    </row>
    <row r="16" spans="1:21" s="198" customFormat="1" ht="16.5" customHeight="1" x14ac:dyDescent="0.2">
      <c r="A16" s="441"/>
      <c r="B16" s="490"/>
      <c r="C16" s="216"/>
      <c r="D16" s="220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9"/>
    </row>
    <row r="17" spans="1:21" s="198" customFormat="1" ht="48" x14ac:dyDescent="0.2">
      <c r="A17" s="441">
        <v>93</v>
      </c>
      <c r="B17" s="489" t="s">
        <v>453</v>
      </c>
      <c r="C17" s="216"/>
      <c r="D17" s="217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9"/>
    </row>
    <row r="18" spans="1:21" s="198" customFormat="1" ht="43.5" x14ac:dyDescent="0.2">
      <c r="A18" s="441"/>
      <c r="B18" s="1074" t="s">
        <v>1461</v>
      </c>
      <c r="C18" s="216" t="s">
        <v>1462</v>
      </c>
      <c r="D18" s="217" t="s">
        <v>1448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9" t="s">
        <v>1374</v>
      </c>
    </row>
    <row r="19" spans="1:21" s="198" customFormat="1" ht="19.5" customHeight="1" x14ac:dyDescent="0.2">
      <c r="A19" s="441"/>
      <c r="B19" s="489"/>
      <c r="C19" s="216"/>
      <c r="D19" s="217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9"/>
    </row>
    <row r="20" spans="1:21" s="198" customFormat="1" ht="48" x14ac:dyDescent="0.2">
      <c r="A20" s="441">
        <v>94</v>
      </c>
      <c r="B20" s="489" t="s">
        <v>451</v>
      </c>
      <c r="C20" s="216"/>
      <c r="D20" s="217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9"/>
    </row>
    <row r="21" spans="1:21" s="198" customFormat="1" ht="43.5" x14ac:dyDescent="0.2">
      <c r="A21" s="441"/>
      <c r="B21" s="1079" t="s">
        <v>1463</v>
      </c>
      <c r="C21" s="216" t="s">
        <v>1464</v>
      </c>
      <c r="D21" s="217" t="s">
        <v>1465</v>
      </c>
      <c r="E21" s="207">
        <v>40000</v>
      </c>
      <c r="F21" s="207">
        <v>40000</v>
      </c>
      <c r="G21" s="207"/>
      <c r="H21" s="207"/>
      <c r="I21" s="207"/>
      <c r="J21" s="207"/>
      <c r="K21" s="207"/>
      <c r="L21" s="207"/>
      <c r="M21" s="207">
        <v>40000</v>
      </c>
      <c r="N21" s="691"/>
      <c r="O21" s="691"/>
      <c r="P21" s="691"/>
      <c r="Q21" s="691"/>
      <c r="R21" s="691"/>
      <c r="S21" s="691"/>
      <c r="T21" s="691"/>
      <c r="U21" s="219"/>
    </row>
    <row r="22" spans="1:21" s="198" customFormat="1" ht="15.75" customHeight="1" x14ac:dyDescent="0.2">
      <c r="A22" s="441"/>
      <c r="B22" s="489"/>
      <c r="C22" s="216"/>
      <c r="D22" s="217"/>
      <c r="E22" s="691"/>
      <c r="F22" s="691"/>
      <c r="G22" s="691"/>
      <c r="H22" s="691"/>
      <c r="I22" s="691"/>
      <c r="J22" s="691"/>
      <c r="K22" s="691"/>
      <c r="L22" s="691"/>
      <c r="M22" s="691"/>
      <c r="N22" s="691"/>
      <c r="O22" s="691"/>
      <c r="P22" s="691"/>
      <c r="Q22" s="691"/>
      <c r="R22" s="691"/>
      <c r="S22" s="691"/>
      <c r="T22" s="691"/>
      <c r="U22" s="219"/>
    </row>
    <row r="23" spans="1:21" s="198" customFormat="1" ht="48" x14ac:dyDescent="0.2">
      <c r="A23" s="441">
        <v>95</v>
      </c>
      <c r="B23" s="486" t="s">
        <v>441</v>
      </c>
      <c r="C23" s="216"/>
      <c r="D23" s="217"/>
      <c r="E23" s="691"/>
      <c r="F23" s="691"/>
      <c r="G23" s="691"/>
      <c r="H23" s="691"/>
      <c r="I23" s="691"/>
      <c r="J23" s="691"/>
      <c r="K23" s="691"/>
      <c r="L23" s="691"/>
      <c r="M23" s="691"/>
      <c r="N23" s="691"/>
      <c r="O23" s="691"/>
      <c r="P23" s="691"/>
      <c r="Q23" s="691"/>
      <c r="R23" s="691"/>
      <c r="S23" s="691"/>
      <c r="T23" s="691"/>
      <c r="U23" s="219"/>
    </row>
    <row r="24" spans="1:21" s="198" customFormat="1" ht="43.5" x14ac:dyDescent="0.2">
      <c r="A24" s="441"/>
      <c r="B24" s="1080" t="s">
        <v>1466</v>
      </c>
      <c r="C24" s="216" t="s">
        <v>1467</v>
      </c>
      <c r="D24" s="217" t="s">
        <v>1448</v>
      </c>
      <c r="E24" s="691"/>
      <c r="F24" s="691"/>
      <c r="G24" s="691"/>
      <c r="H24" s="691"/>
      <c r="I24" s="691"/>
      <c r="J24" s="691"/>
      <c r="K24" s="691"/>
      <c r="L24" s="691"/>
      <c r="M24" s="691"/>
      <c r="N24" s="691"/>
      <c r="O24" s="691"/>
      <c r="P24" s="691"/>
      <c r="Q24" s="691"/>
      <c r="R24" s="691"/>
      <c r="S24" s="691"/>
      <c r="T24" s="691"/>
      <c r="U24" s="219"/>
    </row>
    <row r="25" spans="1:21" x14ac:dyDescent="0.55000000000000004">
      <c r="A25" s="137"/>
      <c r="B25" s="137"/>
      <c r="C25" s="137"/>
      <c r="D25" s="137"/>
      <c r="E25" s="260">
        <f t="shared" ref="E25:T25" si="0">SUM(E21:E24)</f>
        <v>40000</v>
      </c>
      <c r="F25" s="260">
        <f t="shared" si="0"/>
        <v>40000</v>
      </c>
      <c r="G25" s="260">
        <f t="shared" si="0"/>
        <v>0</v>
      </c>
      <c r="H25" s="260">
        <f t="shared" si="0"/>
        <v>0</v>
      </c>
      <c r="I25" s="260">
        <f t="shared" si="0"/>
        <v>0</v>
      </c>
      <c r="J25" s="260">
        <f t="shared" si="0"/>
        <v>0</v>
      </c>
      <c r="K25" s="260">
        <f t="shared" si="0"/>
        <v>0</v>
      </c>
      <c r="L25" s="260">
        <f t="shared" si="0"/>
        <v>0</v>
      </c>
      <c r="M25" s="260">
        <f t="shared" si="0"/>
        <v>40000</v>
      </c>
      <c r="N25" s="260">
        <f t="shared" si="0"/>
        <v>0</v>
      </c>
      <c r="O25" s="260">
        <f t="shared" si="0"/>
        <v>0</v>
      </c>
      <c r="P25" s="260">
        <f t="shared" si="0"/>
        <v>0</v>
      </c>
      <c r="Q25" s="260">
        <f t="shared" si="0"/>
        <v>0</v>
      </c>
      <c r="R25" s="260">
        <f t="shared" si="0"/>
        <v>0</v>
      </c>
      <c r="S25" s="260">
        <f t="shared" si="0"/>
        <v>0</v>
      </c>
      <c r="T25" s="260">
        <f t="shared" si="0"/>
        <v>0</v>
      </c>
      <c r="U25" s="137"/>
    </row>
    <row r="26" spans="1:21" x14ac:dyDescent="0.55000000000000004">
      <c r="B26" s="111"/>
    </row>
  </sheetData>
  <mergeCells count="9">
    <mergeCell ref="A1:U1"/>
    <mergeCell ref="A10:A12"/>
    <mergeCell ref="B10:B12"/>
    <mergeCell ref="E10:H10"/>
    <mergeCell ref="I10:T10"/>
    <mergeCell ref="I11:K11"/>
    <mergeCell ref="L11:N11"/>
    <mergeCell ref="O11:Q11"/>
    <mergeCell ref="R11:T11"/>
  </mergeCells>
  <pageMargins left="0.59055118110236227" right="0.31496062992125984" top="0.55118110236220474" bottom="0.55118110236220474" header="0.31496062992125984" footer="0.31496062992125984"/>
  <pageSetup paperSize="5" scale="70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7">
    <tabColor rgb="FFFF0000"/>
  </sheetPr>
  <dimension ref="A1:U25"/>
  <sheetViews>
    <sheetView zoomScale="60" zoomScaleNormal="60" workbookViewId="0">
      <selection activeCell="P19" sqref="P19"/>
    </sheetView>
  </sheetViews>
  <sheetFormatPr defaultColWidth="9.140625" defaultRowHeight="24" x14ac:dyDescent="0.55000000000000004"/>
  <cols>
    <col min="1" max="1" width="5.7109375" style="107" customWidth="1"/>
    <col min="2" max="2" width="45.7109375" style="107" bestFit="1" customWidth="1"/>
    <col min="3" max="3" width="20.42578125" style="107" customWidth="1"/>
    <col min="4" max="4" width="18.28515625" style="107" customWidth="1"/>
    <col min="5" max="5" width="10.42578125" style="107" customWidth="1"/>
    <col min="6" max="6" width="11.28515625" style="107" customWidth="1"/>
    <col min="7" max="7" width="12.5703125" style="107" customWidth="1"/>
    <col min="8" max="8" width="10.85546875" style="107" customWidth="1"/>
    <col min="9" max="9" width="8.85546875" style="107" customWidth="1"/>
    <col min="10" max="10" width="9" style="107" customWidth="1"/>
    <col min="11" max="11" width="8.140625" style="107" customWidth="1"/>
    <col min="12" max="14" width="8" style="107" customWidth="1"/>
    <col min="15" max="15" width="7.42578125" style="107" customWidth="1"/>
    <col min="16" max="16" width="8" style="107" customWidth="1"/>
    <col min="17" max="17" width="8.140625" style="107" customWidth="1"/>
    <col min="18" max="18" width="7.7109375" style="107" customWidth="1"/>
    <col min="19" max="19" width="7.42578125" style="107" customWidth="1"/>
    <col min="20" max="20" width="7" style="107" customWidth="1"/>
    <col min="21" max="21" width="10.5703125" style="107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K3" s="112" t="s">
        <v>27</v>
      </c>
    </row>
    <row r="4" spans="1:21" ht="21" customHeight="1" x14ac:dyDescent="0.55000000000000004">
      <c r="A4" s="25"/>
      <c r="B4" s="45" t="s">
        <v>48</v>
      </c>
      <c r="C4" s="109" t="s">
        <v>150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623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624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625</v>
      </c>
      <c r="E9" s="21"/>
      <c r="F9" s="2"/>
      <c r="G9" s="2"/>
      <c r="H9" s="2"/>
    </row>
    <row r="10" spans="1:21" s="1" customFormat="1" ht="21" customHeight="1" x14ac:dyDescent="0.65">
      <c r="A10" s="25"/>
      <c r="B10" s="27"/>
      <c r="C10" s="18"/>
      <c r="D10" s="100"/>
      <c r="E10" s="21"/>
      <c r="F10" s="2"/>
      <c r="G10" s="2"/>
      <c r="H10" s="2"/>
    </row>
    <row r="11" spans="1:21" ht="21" customHeight="1" x14ac:dyDescent="0.55000000000000004">
      <c r="A11" s="1749" t="s">
        <v>0</v>
      </c>
      <c r="B11" s="1749" t="s">
        <v>31</v>
      </c>
      <c r="C11" s="118"/>
      <c r="D11" s="119" t="s">
        <v>24</v>
      </c>
      <c r="E11" s="1764" t="s">
        <v>1</v>
      </c>
      <c r="F11" s="1765"/>
      <c r="G11" s="1765"/>
      <c r="H11" s="1766"/>
      <c r="I11" s="1767" t="s">
        <v>203</v>
      </c>
      <c r="J11" s="1768"/>
      <c r="K11" s="1768"/>
      <c r="L11" s="1768"/>
      <c r="M11" s="1768"/>
      <c r="N11" s="1768"/>
      <c r="O11" s="1768"/>
      <c r="P11" s="1768"/>
      <c r="Q11" s="1768"/>
      <c r="R11" s="1768"/>
      <c r="S11" s="1768"/>
      <c r="T11" s="1769"/>
      <c r="U11" s="352"/>
    </row>
    <row r="12" spans="1:21" ht="21" customHeight="1" x14ac:dyDescent="0.55000000000000004">
      <c r="A12" s="1750"/>
      <c r="B12" s="1750"/>
      <c r="C12" s="145" t="s">
        <v>23</v>
      </c>
      <c r="D12" s="121" t="s">
        <v>25</v>
      </c>
      <c r="E12" s="234" t="s">
        <v>5</v>
      </c>
      <c r="F12" s="235" t="s">
        <v>204</v>
      </c>
      <c r="G12" s="235" t="s">
        <v>205</v>
      </c>
      <c r="H12" s="235" t="s">
        <v>206</v>
      </c>
      <c r="I12" s="1767" t="s">
        <v>207</v>
      </c>
      <c r="J12" s="1768"/>
      <c r="K12" s="1769"/>
      <c r="L12" s="1767" t="s">
        <v>208</v>
      </c>
      <c r="M12" s="1768"/>
      <c r="N12" s="1769"/>
      <c r="O12" s="1767" t="s">
        <v>209</v>
      </c>
      <c r="P12" s="1768"/>
      <c r="Q12" s="1769"/>
      <c r="R12" s="1767" t="s">
        <v>210</v>
      </c>
      <c r="S12" s="1768"/>
      <c r="T12" s="1769"/>
      <c r="U12" s="215" t="s">
        <v>8</v>
      </c>
    </row>
    <row r="13" spans="1:21" x14ac:dyDescent="0.55000000000000004">
      <c r="A13" s="1751"/>
      <c r="B13" s="1751"/>
      <c r="C13" s="71"/>
      <c r="D13" s="72"/>
      <c r="E13" s="237"/>
      <c r="F13" s="238" t="s">
        <v>6</v>
      </c>
      <c r="G13" s="238" t="s">
        <v>6</v>
      </c>
      <c r="H13" s="238" t="s">
        <v>6</v>
      </c>
      <c r="I13" s="239" t="s">
        <v>211</v>
      </c>
      <c r="J13" s="239" t="s">
        <v>212</v>
      </c>
      <c r="K13" s="239" t="s">
        <v>213</v>
      </c>
      <c r="L13" s="239" t="s">
        <v>214</v>
      </c>
      <c r="M13" s="239" t="s">
        <v>215</v>
      </c>
      <c r="N13" s="239" t="s">
        <v>216</v>
      </c>
      <c r="O13" s="239" t="s">
        <v>217</v>
      </c>
      <c r="P13" s="239" t="s">
        <v>218</v>
      </c>
      <c r="Q13" s="239" t="s">
        <v>219</v>
      </c>
      <c r="R13" s="239" t="s">
        <v>220</v>
      </c>
      <c r="S13" s="239" t="s">
        <v>221</v>
      </c>
      <c r="T13" s="239" t="s">
        <v>222</v>
      </c>
      <c r="U13" s="353"/>
    </row>
    <row r="14" spans="1:21" s="128" customFormat="1" ht="48" x14ac:dyDescent="0.2">
      <c r="A14" s="153">
        <v>96</v>
      </c>
      <c r="B14" s="151" t="s">
        <v>165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s="128" customFormat="1" x14ac:dyDescent="0.2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s="128" customFormat="1" x14ac:dyDescent="0.2">
      <c r="A16" s="129">
        <v>97</v>
      </c>
      <c r="B16" s="154" t="s">
        <v>278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x14ac:dyDescent="0.55000000000000004">
      <c r="A17" s="129"/>
      <c r="B17" s="154"/>
      <c r="C17" s="130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ht="48" x14ac:dyDescent="0.55000000000000004">
      <c r="A18" s="138">
        <v>98</v>
      </c>
      <c r="B18" s="154" t="s">
        <v>277</v>
      </c>
      <c r="C18" s="130"/>
      <c r="D18" s="132"/>
      <c r="E18" s="133"/>
      <c r="F18" s="131"/>
      <c r="G18" s="131"/>
      <c r="H18" s="133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x14ac:dyDescent="0.55000000000000004">
      <c r="A19" s="138"/>
      <c r="B19" s="154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 ht="48" x14ac:dyDescent="0.55000000000000004">
      <c r="A20" s="138">
        <v>99</v>
      </c>
      <c r="B20" s="144" t="s">
        <v>276</v>
      </c>
      <c r="C20" s="130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 x14ac:dyDescent="0.55000000000000004">
      <c r="A21" s="131"/>
      <c r="B21" s="130"/>
      <c r="C21" s="130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x14ac:dyDescent="0.55000000000000004">
      <c r="A22" s="129"/>
      <c r="B22" s="76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 x14ac:dyDescent="0.55000000000000004">
      <c r="A23" s="23"/>
      <c r="B23" s="136"/>
      <c r="C23" s="13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x14ac:dyDescent="0.55000000000000004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</row>
    <row r="25" spans="1:21" x14ac:dyDescent="0.55000000000000004">
      <c r="B25" s="111"/>
    </row>
  </sheetData>
  <mergeCells count="9">
    <mergeCell ref="A1:U1"/>
    <mergeCell ref="A11:A13"/>
    <mergeCell ref="B11:B13"/>
    <mergeCell ref="E11:H11"/>
    <mergeCell ref="I11:T11"/>
    <mergeCell ref="I12:K12"/>
    <mergeCell ref="L12:N12"/>
    <mergeCell ref="O12:Q12"/>
    <mergeCell ref="R12:T12"/>
  </mergeCells>
  <pageMargins left="0.59055118110236227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G25"/>
  <sheetViews>
    <sheetView workbookViewId="0">
      <selection activeCell="B28" sqref="B28"/>
    </sheetView>
  </sheetViews>
  <sheetFormatPr defaultRowHeight="24" x14ac:dyDescent="0.55000000000000004"/>
  <cols>
    <col min="1" max="16384" width="9.140625" style="1"/>
  </cols>
  <sheetData>
    <row r="2" spans="2:7" ht="27.75" x14ac:dyDescent="0.65">
      <c r="D2" s="67" t="s">
        <v>187</v>
      </c>
    </row>
    <row r="3" spans="2:7" ht="27.75" x14ac:dyDescent="0.65">
      <c r="C3" s="67"/>
    </row>
    <row r="4" spans="2:7" x14ac:dyDescent="0.55000000000000004">
      <c r="B4" s="3" t="s">
        <v>35</v>
      </c>
      <c r="D4" s="26" t="s">
        <v>36</v>
      </c>
      <c r="E4" s="68" t="s">
        <v>253</v>
      </c>
    </row>
    <row r="5" spans="2:7" x14ac:dyDescent="0.55000000000000004">
      <c r="E5" s="3"/>
    </row>
    <row r="6" spans="2:7" x14ac:dyDescent="0.55000000000000004">
      <c r="B6" s="3" t="s">
        <v>37</v>
      </c>
      <c r="D6" s="26" t="s">
        <v>36</v>
      </c>
      <c r="E6" s="68" t="s">
        <v>188</v>
      </c>
    </row>
    <row r="8" spans="2:7" x14ac:dyDescent="0.55000000000000004">
      <c r="B8" s="3" t="s">
        <v>38</v>
      </c>
      <c r="D8" s="26" t="s">
        <v>36</v>
      </c>
      <c r="E8" s="3" t="s">
        <v>189</v>
      </c>
    </row>
    <row r="9" spans="2:7" x14ac:dyDescent="0.55000000000000004">
      <c r="B9" s="3"/>
      <c r="C9" s="26"/>
      <c r="D9" s="3"/>
    </row>
    <row r="10" spans="2:7" x14ac:dyDescent="0.55000000000000004">
      <c r="B10" s="3" t="s">
        <v>190</v>
      </c>
      <c r="D10" s="26" t="s">
        <v>36</v>
      </c>
      <c r="E10" s="68" t="s">
        <v>191</v>
      </c>
    </row>
    <row r="11" spans="2:7" x14ac:dyDescent="0.55000000000000004">
      <c r="D11" s="3"/>
      <c r="E11" s="68" t="s">
        <v>192</v>
      </c>
      <c r="F11" s="3"/>
      <c r="G11" s="3"/>
    </row>
    <row r="12" spans="2:7" x14ac:dyDescent="0.55000000000000004">
      <c r="E12" s="68" t="s">
        <v>193</v>
      </c>
      <c r="F12" s="3"/>
      <c r="G12" s="3"/>
    </row>
    <row r="13" spans="2:7" x14ac:dyDescent="0.55000000000000004">
      <c r="E13" s="68" t="s">
        <v>194</v>
      </c>
    </row>
    <row r="14" spans="2:7" x14ac:dyDescent="0.55000000000000004">
      <c r="E14" s="68" t="s">
        <v>195</v>
      </c>
    </row>
    <row r="15" spans="2:7" x14ac:dyDescent="0.55000000000000004">
      <c r="C15" s="3"/>
      <c r="E15" s="68" t="s">
        <v>196</v>
      </c>
    </row>
    <row r="17" spans="2:5" x14ac:dyDescent="0.55000000000000004">
      <c r="B17" s="3" t="s">
        <v>197</v>
      </c>
      <c r="D17" s="26" t="s">
        <v>36</v>
      </c>
      <c r="E17" s="68" t="s">
        <v>198</v>
      </c>
    </row>
    <row r="18" spans="2:5" x14ac:dyDescent="0.55000000000000004">
      <c r="E18" s="68" t="s">
        <v>199</v>
      </c>
    </row>
    <row r="19" spans="2:5" x14ac:dyDescent="0.55000000000000004">
      <c r="E19" s="68" t="s">
        <v>200</v>
      </c>
    </row>
    <row r="20" spans="2:5" x14ac:dyDescent="0.55000000000000004">
      <c r="E20" s="68" t="s">
        <v>201</v>
      </c>
    </row>
    <row r="21" spans="2:5" x14ac:dyDescent="0.55000000000000004">
      <c r="E21" s="68" t="s">
        <v>202</v>
      </c>
    </row>
    <row r="22" spans="2:5" x14ac:dyDescent="0.55000000000000004">
      <c r="E22" s="69" t="s">
        <v>247</v>
      </c>
    </row>
    <row r="23" spans="2:5" x14ac:dyDescent="0.55000000000000004">
      <c r="E23" s="69" t="s">
        <v>248</v>
      </c>
    </row>
    <row r="24" spans="2:5" x14ac:dyDescent="0.55000000000000004">
      <c r="E24" s="68" t="s">
        <v>252</v>
      </c>
    </row>
    <row r="25" spans="2:5" x14ac:dyDescent="0.55000000000000004">
      <c r="E25" s="68" t="s">
        <v>251</v>
      </c>
    </row>
  </sheetData>
  <pageMargins left="1.1023622047244095" right="0.70866141732283472" top="0.55118110236220474" bottom="0.35433070866141736" header="0.31496062992125984" footer="0.31496062992125984"/>
  <pageSetup paperSize="5" scale="8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8">
    <tabColor rgb="FF92D050"/>
  </sheetPr>
  <dimension ref="A1:U47"/>
  <sheetViews>
    <sheetView topLeftCell="A37" zoomScale="70" zoomScaleNormal="70" workbookViewId="0">
      <selection activeCell="D25" sqref="D25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7.42578125" style="107" customWidth="1"/>
    <col min="5" max="5" width="12" style="107" customWidth="1"/>
    <col min="6" max="6" width="11.5703125" style="107" customWidth="1"/>
    <col min="7" max="7" width="9.42578125" style="107" customWidth="1"/>
    <col min="8" max="8" width="10.85546875" style="107" customWidth="1"/>
    <col min="9" max="9" width="8.140625" style="107" customWidth="1"/>
    <col min="10" max="10" width="10.5703125" style="107" customWidth="1"/>
    <col min="11" max="11" width="7.28515625" style="107" customWidth="1"/>
    <col min="12" max="12" width="9.28515625" style="107" bestFit="1" customWidth="1"/>
    <col min="13" max="13" width="10.7109375" style="107" bestFit="1" customWidth="1"/>
    <col min="14" max="14" width="10.28515625" style="107" customWidth="1"/>
    <col min="15" max="15" width="10.7109375" style="107" customWidth="1"/>
    <col min="16" max="16" width="10.28515625" style="107" bestFit="1" customWidth="1"/>
    <col min="17" max="17" width="10.7109375" style="107" bestFit="1" customWidth="1"/>
    <col min="18" max="18" width="10.28515625" style="107" bestFit="1" customWidth="1"/>
    <col min="19" max="19" width="7.140625" style="107" customWidth="1"/>
    <col min="20" max="20" width="6.42578125" style="107" customWidth="1"/>
    <col min="21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s="1" customFormat="1" ht="21" customHeight="1" x14ac:dyDescent="0.55000000000000004">
      <c r="A3" s="25"/>
      <c r="B3" s="45" t="s">
        <v>26</v>
      </c>
      <c r="C3" s="28" t="s">
        <v>34</v>
      </c>
      <c r="D3" s="514" t="s">
        <v>29</v>
      </c>
      <c r="E3" s="3"/>
      <c r="F3" s="179" t="s">
        <v>30</v>
      </c>
      <c r="G3" s="3"/>
      <c r="H3" s="179" t="s">
        <v>27</v>
      </c>
      <c r="I3" s="26"/>
    </row>
    <row r="4" spans="1:21" s="1" customFormat="1" ht="21" customHeight="1" x14ac:dyDescent="0.55000000000000004">
      <c r="A4" s="25"/>
      <c r="B4" s="45" t="s">
        <v>48</v>
      </c>
      <c r="C4" s="28" t="s">
        <v>150</v>
      </c>
      <c r="D4" s="21"/>
      <c r="F4" s="2"/>
      <c r="G4" s="2"/>
      <c r="H4" s="2"/>
    </row>
    <row r="5" spans="1:21" s="1" customFormat="1" ht="21" customHeight="1" x14ac:dyDescent="0.55000000000000004">
      <c r="A5" s="25"/>
      <c r="B5" s="45" t="s">
        <v>515</v>
      </c>
      <c r="C5" s="28" t="s">
        <v>1402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1403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D8" s="1" t="s">
        <v>1404</v>
      </c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1405</v>
      </c>
      <c r="E9" s="21"/>
      <c r="F9" s="2"/>
      <c r="G9" s="2"/>
      <c r="H9" s="2"/>
    </row>
    <row r="10" spans="1:21" ht="21" customHeight="1" x14ac:dyDescent="0.55000000000000004">
      <c r="A10" s="1749" t="s">
        <v>0</v>
      </c>
      <c r="B10" s="1749" t="s">
        <v>31</v>
      </c>
      <c r="C10" s="118"/>
      <c r="D10" s="597" t="s">
        <v>24</v>
      </c>
      <c r="E10" s="1764" t="s">
        <v>1</v>
      </c>
      <c r="F10" s="1765"/>
      <c r="G10" s="1765"/>
      <c r="H10" s="1766"/>
      <c r="I10" s="1767" t="s">
        <v>203</v>
      </c>
      <c r="J10" s="1768"/>
      <c r="K10" s="1768"/>
      <c r="L10" s="1768"/>
      <c r="M10" s="1768"/>
      <c r="N10" s="1768"/>
      <c r="O10" s="1768"/>
      <c r="P10" s="1768"/>
      <c r="Q10" s="1768"/>
      <c r="R10" s="1768"/>
      <c r="S10" s="1768"/>
      <c r="T10" s="1769"/>
      <c r="U10" s="352"/>
    </row>
    <row r="11" spans="1:21" ht="21" customHeight="1" x14ac:dyDescent="0.55000000000000004">
      <c r="A11" s="1750"/>
      <c r="B11" s="1750"/>
      <c r="C11" s="145" t="s">
        <v>23</v>
      </c>
      <c r="D11" s="598" t="s">
        <v>25</v>
      </c>
      <c r="E11" s="234" t="s">
        <v>5</v>
      </c>
      <c r="F11" s="235" t="s">
        <v>204</v>
      </c>
      <c r="G11" s="235" t="s">
        <v>205</v>
      </c>
      <c r="H11" s="235" t="s">
        <v>206</v>
      </c>
      <c r="I11" s="1767" t="s">
        <v>207</v>
      </c>
      <c r="J11" s="1768"/>
      <c r="K11" s="1769"/>
      <c r="L11" s="1767" t="s">
        <v>208</v>
      </c>
      <c r="M11" s="1768"/>
      <c r="N11" s="1769"/>
      <c r="O11" s="1767" t="s">
        <v>209</v>
      </c>
      <c r="P11" s="1768"/>
      <c r="Q11" s="1769"/>
      <c r="R11" s="1767" t="s">
        <v>210</v>
      </c>
      <c r="S11" s="1768"/>
      <c r="T11" s="1769"/>
      <c r="U11" s="215" t="s">
        <v>8</v>
      </c>
    </row>
    <row r="12" spans="1:21" x14ac:dyDescent="0.55000000000000004">
      <c r="A12" s="1751"/>
      <c r="B12" s="1751"/>
      <c r="C12" s="71"/>
      <c r="D12" s="71"/>
      <c r="E12" s="237"/>
      <c r="F12" s="238" t="s">
        <v>6</v>
      </c>
      <c r="G12" s="238" t="s">
        <v>6</v>
      </c>
      <c r="H12" s="238" t="s">
        <v>6</v>
      </c>
      <c r="I12" s="239" t="s">
        <v>211</v>
      </c>
      <c r="J12" s="239" t="s">
        <v>212</v>
      </c>
      <c r="K12" s="239" t="s">
        <v>213</v>
      </c>
      <c r="L12" s="239" t="s">
        <v>214</v>
      </c>
      <c r="M12" s="239" t="s">
        <v>215</v>
      </c>
      <c r="N12" s="239" t="s">
        <v>216</v>
      </c>
      <c r="O12" s="239" t="s">
        <v>217</v>
      </c>
      <c r="P12" s="239" t="s">
        <v>218</v>
      </c>
      <c r="Q12" s="239" t="s">
        <v>219</v>
      </c>
      <c r="R12" s="239" t="s">
        <v>220</v>
      </c>
      <c r="S12" s="239" t="s">
        <v>221</v>
      </c>
      <c r="T12" s="239" t="s">
        <v>222</v>
      </c>
      <c r="U12" s="353"/>
    </row>
    <row r="13" spans="1:21" ht="93" x14ac:dyDescent="0.55000000000000004">
      <c r="A13" s="491">
        <v>100</v>
      </c>
      <c r="B13" s="492" t="s">
        <v>454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</row>
    <row r="14" spans="1:21" ht="65.25" x14ac:dyDescent="0.55000000000000004">
      <c r="A14" s="493"/>
      <c r="B14" s="1055" t="s">
        <v>1406</v>
      </c>
      <c r="C14" s="1056"/>
      <c r="D14" s="1057"/>
      <c r="E14" s="1058"/>
      <c r="F14" s="1059"/>
      <c r="G14" s="1059"/>
      <c r="H14" s="1058"/>
      <c r="I14" s="1059"/>
      <c r="J14" s="1060"/>
      <c r="K14" s="1059"/>
      <c r="L14" s="1059"/>
      <c r="M14" s="1059"/>
      <c r="N14" s="1059"/>
      <c r="O14" s="1059"/>
      <c r="P14" s="1059"/>
      <c r="Q14" s="1059"/>
      <c r="R14" s="1059"/>
      <c r="S14" s="1059"/>
      <c r="T14" s="269"/>
      <c r="U14" s="197" t="s">
        <v>1374</v>
      </c>
    </row>
    <row r="15" spans="1:21" ht="65.25" x14ac:dyDescent="0.55000000000000004">
      <c r="A15" s="493"/>
      <c r="B15" s="1055" t="s">
        <v>1407</v>
      </c>
      <c r="C15" s="1061" t="s">
        <v>1408</v>
      </c>
      <c r="D15" s="1057" t="s">
        <v>1409</v>
      </c>
      <c r="E15" s="207">
        <f>F15+G15+H15</f>
        <v>25000</v>
      </c>
      <c r="F15" s="207">
        <f>I15+J15+K15+L15+M15+N15+O15+P15+Q15+R15+S15+T15</f>
        <v>25000</v>
      </c>
      <c r="G15" s="269"/>
      <c r="H15" s="207"/>
      <c r="I15" s="269"/>
      <c r="J15" s="207">
        <v>25000</v>
      </c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197"/>
    </row>
    <row r="16" spans="1:21" ht="87" customHeight="1" x14ac:dyDescent="0.55000000000000004">
      <c r="A16" s="493"/>
      <c r="B16" s="1055" t="s">
        <v>1410</v>
      </c>
      <c r="C16" s="1062" t="s">
        <v>1411</v>
      </c>
      <c r="D16" s="1057" t="s">
        <v>1409</v>
      </c>
      <c r="E16" s="207">
        <f t="shared" ref="E16:E26" si="0">F16+G16+H16</f>
        <v>65000</v>
      </c>
      <c r="F16" s="207">
        <f t="shared" ref="F16:F26" si="1">I16+J16+K16+L16+M16+N16+O16+P16+Q16+R16+S16+T16</f>
        <v>65000</v>
      </c>
      <c r="G16" s="269"/>
      <c r="H16" s="207"/>
      <c r="I16" s="269"/>
      <c r="J16" s="207">
        <v>65000</v>
      </c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197"/>
    </row>
    <row r="17" spans="1:21" ht="65.25" x14ac:dyDescent="0.55000000000000004">
      <c r="A17" s="493"/>
      <c r="B17" s="1055" t="s">
        <v>1412</v>
      </c>
      <c r="C17" s="1062" t="s">
        <v>1413</v>
      </c>
      <c r="D17" s="1057" t="s">
        <v>1414</v>
      </c>
      <c r="E17" s="207">
        <f t="shared" si="0"/>
        <v>15000</v>
      </c>
      <c r="F17" s="207">
        <f t="shared" si="1"/>
        <v>15000</v>
      </c>
      <c r="G17" s="269"/>
      <c r="H17" s="207"/>
      <c r="I17" s="269"/>
      <c r="J17" s="269"/>
      <c r="K17" s="269"/>
      <c r="L17" s="269"/>
      <c r="M17" s="207">
        <v>15000</v>
      </c>
      <c r="N17" s="269"/>
      <c r="O17" s="269"/>
      <c r="P17" s="269"/>
      <c r="Q17" s="269"/>
      <c r="R17" s="269"/>
      <c r="S17" s="269"/>
      <c r="T17" s="269"/>
      <c r="U17" s="197"/>
    </row>
    <row r="18" spans="1:21" ht="87" x14ac:dyDescent="0.55000000000000004">
      <c r="A18" s="493"/>
      <c r="B18" s="1055" t="s">
        <v>1415</v>
      </c>
      <c r="C18" s="1062" t="s">
        <v>1416</v>
      </c>
      <c r="D18" s="1057" t="s">
        <v>1417</v>
      </c>
      <c r="E18" s="207">
        <f t="shared" si="0"/>
        <v>30000</v>
      </c>
      <c r="F18" s="207">
        <f t="shared" si="1"/>
        <v>30000</v>
      </c>
      <c r="G18" s="269"/>
      <c r="H18" s="207"/>
      <c r="I18" s="269"/>
      <c r="J18" s="269"/>
      <c r="K18" s="269"/>
      <c r="L18" s="269"/>
      <c r="M18" s="207">
        <v>30000</v>
      </c>
      <c r="N18" s="269"/>
      <c r="O18" s="269"/>
      <c r="P18" s="269"/>
      <c r="Q18" s="269"/>
      <c r="R18" s="269"/>
      <c r="S18" s="269"/>
      <c r="T18" s="269"/>
      <c r="U18" s="197"/>
    </row>
    <row r="19" spans="1:21" ht="43.5" x14ac:dyDescent="0.55000000000000004">
      <c r="A19" s="493"/>
      <c r="B19" s="1055" t="s">
        <v>1418</v>
      </c>
      <c r="C19" s="863" t="s">
        <v>1419</v>
      </c>
      <c r="D19" s="1057" t="s">
        <v>1420</v>
      </c>
      <c r="E19" s="207">
        <f t="shared" si="0"/>
        <v>10000</v>
      </c>
      <c r="F19" s="207">
        <f t="shared" si="1"/>
        <v>10000</v>
      </c>
      <c r="G19" s="269"/>
      <c r="H19" s="207"/>
      <c r="I19" s="269"/>
      <c r="J19" s="269"/>
      <c r="K19" s="269"/>
      <c r="L19" s="269"/>
      <c r="M19" s="269"/>
      <c r="N19" s="207">
        <v>10000</v>
      </c>
      <c r="O19" s="269"/>
      <c r="P19" s="269"/>
      <c r="Q19" s="269"/>
      <c r="R19" s="269"/>
      <c r="S19" s="269"/>
      <c r="T19" s="269"/>
      <c r="U19" s="197"/>
    </row>
    <row r="20" spans="1:21" ht="65.25" x14ac:dyDescent="0.55000000000000004">
      <c r="A20" s="493"/>
      <c r="B20" s="1055" t="s">
        <v>1421</v>
      </c>
      <c r="C20" s="1056" t="s">
        <v>1422</v>
      </c>
      <c r="D20" s="1057" t="s">
        <v>1420</v>
      </c>
      <c r="E20" s="207">
        <f t="shared" si="0"/>
        <v>12000</v>
      </c>
      <c r="F20" s="207">
        <f t="shared" si="1"/>
        <v>12000</v>
      </c>
      <c r="G20" s="269"/>
      <c r="H20" s="207"/>
      <c r="I20" s="269"/>
      <c r="J20" s="269"/>
      <c r="K20" s="269"/>
      <c r="L20" s="269"/>
      <c r="M20" s="269"/>
      <c r="N20" s="207">
        <v>12000</v>
      </c>
      <c r="O20" s="269"/>
      <c r="P20" s="269"/>
      <c r="Q20" s="269"/>
      <c r="R20" s="269"/>
      <c r="S20" s="269"/>
      <c r="T20" s="269"/>
      <c r="U20" s="197"/>
    </row>
    <row r="21" spans="1:21" ht="65.25" x14ac:dyDescent="0.55000000000000004">
      <c r="A21" s="1529"/>
      <c r="B21" s="1530" t="s">
        <v>1423</v>
      </c>
      <c r="C21" s="1351" t="s">
        <v>1424</v>
      </c>
      <c r="D21" s="1531" t="s">
        <v>1425</v>
      </c>
      <c r="E21" s="1377">
        <f t="shared" si="0"/>
        <v>0</v>
      </c>
      <c r="F21" s="1377">
        <f t="shared" si="1"/>
        <v>0</v>
      </c>
      <c r="G21" s="1362"/>
      <c r="H21" s="1377"/>
      <c r="I21" s="1362"/>
      <c r="J21" s="1362"/>
      <c r="K21" s="1362"/>
      <c r="L21" s="1362"/>
      <c r="M21" s="1362"/>
      <c r="N21" s="1362"/>
      <c r="O21" s="1378"/>
      <c r="P21" s="1362"/>
      <c r="Q21" s="1362"/>
      <c r="R21" s="1362"/>
      <c r="S21" s="1362"/>
      <c r="T21" s="1362"/>
      <c r="U21" s="197"/>
    </row>
    <row r="22" spans="1:21" ht="130.5" x14ac:dyDescent="0.55000000000000004">
      <c r="A22" s="493"/>
      <c r="B22" s="1055" t="s">
        <v>1426</v>
      </c>
      <c r="C22" s="1056" t="s">
        <v>1427</v>
      </c>
      <c r="D22" s="1057" t="s">
        <v>1420</v>
      </c>
      <c r="E22" s="207">
        <f t="shared" si="0"/>
        <v>25000</v>
      </c>
      <c r="F22" s="207">
        <f t="shared" si="1"/>
        <v>25000</v>
      </c>
      <c r="G22" s="269"/>
      <c r="H22" s="207"/>
      <c r="I22" s="269"/>
      <c r="J22" s="269"/>
      <c r="K22" s="269"/>
      <c r="L22" s="269"/>
      <c r="M22" s="269"/>
      <c r="N22" s="207">
        <v>25000</v>
      </c>
      <c r="O22" s="269"/>
      <c r="P22" s="269"/>
      <c r="Q22" s="269"/>
      <c r="R22" s="269"/>
      <c r="S22" s="269"/>
      <c r="T22" s="269"/>
      <c r="U22" s="197"/>
    </row>
    <row r="23" spans="1:21" ht="65.25" x14ac:dyDescent="0.55000000000000004">
      <c r="A23" s="493"/>
      <c r="B23" s="1055" t="s">
        <v>1428</v>
      </c>
      <c r="C23" s="746" t="s">
        <v>1429</v>
      </c>
      <c r="D23" s="1057" t="s">
        <v>1430</v>
      </c>
      <c r="E23" s="207">
        <f t="shared" si="0"/>
        <v>15000</v>
      </c>
      <c r="F23" s="207">
        <f t="shared" si="1"/>
        <v>15000</v>
      </c>
      <c r="G23" s="269"/>
      <c r="H23" s="207"/>
      <c r="I23" s="269"/>
      <c r="J23" s="269"/>
      <c r="K23" s="269"/>
      <c r="L23" s="269"/>
      <c r="M23" s="269"/>
      <c r="N23" s="269"/>
      <c r="O23" s="269"/>
      <c r="P23" s="269"/>
      <c r="Q23" s="269">
        <v>15000</v>
      </c>
      <c r="R23" s="269"/>
      <c r="S23" s="269"/>
      <c r="T23" s="269"/>
      <c r="U23" s="197"/>
    </row>
    <row r="24" spans="1:21" ht="108.75" x14ac:dyDescent="0.55000000000000004">
      <c r="A24" s="493"/>
      <c r="B24" s="1530" t="s">
        <v>1431</v>
      </c>
      <c r="C24" s="1350" t="s">
        <v>1432</v>
      </c>
      <c r="D24" s="1531" t="s">
        <v>1433</v>
      </c>
      <c r="E24" s="1377">
        <f t="shared" si="0"/>
        <v>40000</v>
      </c>
      <c r="F24" s="1377">
        <f t="shared" si="1"/>
        <v>40000</v>
      </c>
      <c r="G24" s="1362"/>
      <c r="H24" s="1377"/>
      <c r="I24" s="1362"/>
      <c r="J24" s="1362"/>
      <c r="K24" s="1362"/>
      <c r="L24" s="1362"/>
      <c r="M24" s="1362"/>
      <c r="N24" s="1362"/>
      <c r="O24" s="1362"/>
      <c r="P24" s="1362"/>
      <c r="Q24" s="1362"/>
      <c r="R24" s="1377">
        <v>40000</v>
      </c>
      <c r="S24" s="1362"/>
      <c r="T24" s="1362"/>
      <c r="U24" s="1345"/>
    </row>
    <row r="25" spans="1:21" ht="65.25" x14ac:dyDescent="0.55000000000000004">
      <c r="A25" s="493"/>
      <c r="B25" s="1055" t="s">
        <v>1434</v>
      </c>
      <c r="C25" s="746" t="s">
        <v>1435</v>
      </c>
      <c r="D25" s="1057" t="s">
        <v>1436</v>
      </c>
      <c r="E25" s="207">
        <f t="shared" si="0"/>
        <v>0</v>
      </c>
      <c r="F25" s="207">
        <f t="shared" si="1"/>
        <v>0</v>
      </c>
      <c r="G25" s="269"/>
      <c r="H25" s="207"/>
      <c r="I25" s="269"/>
      <c r="J25" s="269"/>
      <c r="K25" s="269"/>
      <c r="L25" s="269"/>
      <c r="M25" s="269"/>
      <c r="N25" s="269"/>
      <c r="O25" s="269"/>
      <c r="P25" s="269"/>
      <c r="Q25" s="207"/>
      <c r="R25" s="269"/>
      <c r="S25" s="269"/>
      <c r="T25" s="269"/>
      <c r="U25" s="197"/>
    </row>
    <row r="26" spans="1:21" ht="65.25" x14ac:dyDescent="0.55000000000000004">
      <c r="A26" s="493"/>
      <c r="B26" s="1055" t="s">
        <v>1437</v>
      </c>
      <c r="C26" s="746" t="s">
        <v>1438</v>
      </c>
      <c r="D26" s="1057" t="s">
        <v>1430</v>
      </c>
      <c r="E26" s="207">
        <f t="shared" si="0"/>
        <v>5000</v>
      </c>
      <c r="F26" s="207">
        <f t="shared" si="1"/>
        <v>5000</v>
      </c>
      <c r="G26" s="269"/>
      <c r="H26" s="207"/>
      <c r="I26" s="269">
        <v>1750</v>
      </c>
      <c r="J26" s="269"/>
      <c r="K26" s="269"/>
      <c r="L26" s="269"/>
      <c r="M26" s="269">
        <v>1750</v>
      </c>
      <c r="N26" s="269"/>
      <c r="O26" s="269"/>
      <c r="P26" s="269"/>
      <c r="Q26" s="1071">
        <v>1500</v>
      </c>
      <c r="R26" s="269"/>
      <c r="S26" s="269"/>
      <c r="T26" s="269"/>
      <c r="U26" s="197"/>
    </row>
    <row r="27" spans="1:21" x14ac:dyDescent="0.55000000000000004">
      <c r="A27" s="1066"/>
      <c r="B27" s="1067"/>
      <c r="C27" s="775"/>
      <c r="D27" s="775"/>
      <c r="E27" s="885">
        <f t="shared" ref="E27:T27" si="2">SUM(E15:E26)</f>
        <v>242000</v>
      </c>
      <c r="F27" s="885">
        <f t="shared" si="2"/>
        <v>242000</v>
      </c>
      <c r="G27" s="885">
        <f t="shared" si="2"/>
        <v>0</v>
      </c>
      <c r="H27" s="885">
        <f t="shared" si="2"/>
        <v>0</v>
      </c>
      <c r="I27" s="885">
        <f t="shared" si="2"/>
        <v>1750</v>
      </c>
      <c r="J27" s="885">
        <f t="shared" si="2"/>
        <v>90000</v>
      </c>
      <c r="K27" s="885">
        <f t="shared" si="2"/>
        <v>0</v>
      </c>
      <c r="L27" s="885">
        <f t="shared" si="2"/>
        <v>0</v>
      </c>
      <c r="M27" s="885">
        <f t="shared" si="2"/>
        <v>46750</v>
      </c>
      <c r="N27" s="885">
        <f t="shared" si="2"/>
        <v>47000</v>
      </c>
      <c r="O27" s="885">
        <f t="shared" si="2"/>
        <v>0</v>
      </c>
      <c r="P27" s="885">
        <f t="shared" si="2"/>
        <v>0</v>
      </c>
      <c r="Q27" s="885">
        <f t="shared" si="2"/>
        <v>16500</v>
      </c>
      <c r="R27" s="885">
        <f t="shared" si="2"/>
        <v>40000</v>
      </c>
      <c r="S27" s="885">
        <f t="shared" si="2"/>
        <v>0</v>
      </c>
      <c r="T27" s="885">
        <f t="shared" si="2"/>
        <v>0</v>
      </c>
      <c r="U27" s="775"/>
    </row>
    <row r="28" spans="1:21" ht="72" x14ac:dyDescent="0.55000000000000004">
      <c r="A28" s="493">
        <v>101</v>
      </c>
      <c r="B28" s="489" t="s">
        <v>455</v>
      </c>
      <c r="C28" s="131"/>
      <c r="D28" s="131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31"/>
    </row>
    <row r="29" spans="1:21" x14ac:dyDescent="0.55000000000000004">
      <c r="A29" s="493"/>
      <c r="B29" s="489"/>
      <c r="C29" s="131"/>
      <c r="D29" s="131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31"/>
    </row>
    <row r="30" spans="1:21" ht="72" x14ac:dyDescent="0.55000000000000004">
      <c r="A30" s="493">
        <v>102</v>
      </c>
      <c r="B30" s="444" t="s">
        <v>456</v>
      </c>
      <c r="C30" s="131"/>
      <c r="D30" s="131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31"/>
    </row>
    <row r="31" spans="1:21" ht="43.5" x14ac:dyDescent="0.55000000000000004">
      <c r="A31" s="493"/>
      <c r="B31" s="1063" t="s">
        <v>1439</v>
      </c>
      <c r="C31" s="263" t="s">
        <v>1440</v>
      </c>
      <c r="D31" s="263" t="s">
        <v>1441</v>
      </c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31"/>
    </row>
    <row r="32" spans="1:21" x14ac:dyDescent="0.55000000000000004">
      <c r="A32" s="493"/>
      <c r="B32" s="444"/>
      <c r="C32" s="131"/>
      <c r="D32" s="131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31"/>
    </row>
    <row r="33" spans="1:21" ht="72" x14ac:dyDescent="0.55000000000000004">
      <c r="A33" s="493">
        <v>103</v>
      </c>
      <c r="B33" s="444" t="s">
        <v>457</v>
      </c>
      <c r="C33" s="131"/>
      <c r="D33" s="131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31"/>
    </row>
    <row r="34" spans="1:21" ht="43.5" x14ac:dyDescent="0.55000000000000004">
      <c r="A34" s="493"/>
      <c r="B34" s="1063" t="s">
        <v>1442</v>
      </c>
      <c r="C34" s="263" t="s">
        <v>1440</v>
      </c>
      <c r="D34" s="263" t="s">
        <v>1441</v>
      </c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31"/>
    </row>
    <row r="35" spans="1:21" ht="87" x14ac:dyDescent="0.55000000000000004">
      <c r="A35" s="493"/>
      <c r="B35" s="1064" t="s">
        <v>1443</v>
      </c>
      <c r="C35" s="1065" t="s">
        <v>1444</v>
      </c>
      <c r="D35" s="1056" t="s">
        <v>1445</v>
      </c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31"/>
    </row>
    <row r="36" spans="1:21" x14ac:dyDescent="0.55000000000000004">
      <c r="A36" s="493"/>
      <c r="B36" s="444"/>
      <c r="C36" s="131"/>
      <c r="D36" s="131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31"/>
    </row>
    <row r="37" spans="1:21" ht="93" x14ac:dyDescent="0.55000000000000004">
      <c r="A37" s="493">
        <v>104</v>
      </c>
      <c r="B37" s="442" t="s">
        <v>279</v>
      </c>
      <c r="C37" s="131"/>
      <c r="D37" s="131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31"/>
    </row>
    <row r="38" spans="1:21" ht="65.25" x14ac:dyDescent="0.55000000000000004">
      <c r="A38" s="493"/>
      <c r="B38" s="1063" t="s">
        <v>1446</v>
      </c>
      <c r="C38" s="274" t="s">
        <v>1447</v>
      </c>
      <c r="D38" s="952" t="s">
        <v>1448</v>
      </c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31"/>
    </row>
    <row r="39" spans="1:21" x14ac:dyDescent="0.55000000000000004">
      <c r="A39" s="493"/>
      <c r="B39" s="442"/>
      <c r="C39" s="131"/>
      <c r="D39" s="131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31"/>
    </row>
    <row r="40" spans="1:21" ht="96" x14ac:dyDescent="0.55000000000000004">
      <c r="A40" s="493">
        <v>105</v>
      </c>
      <c r="B40" s="444" t="s">
        <v>458</v>
      </c>
      <c r="C40" s="131"/>
      <c r="D40" s="131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31"/>
    </row>
    <row r="41" spans="1:21" ht="44.25" x14ac:dyDescent="0.55000000000000004">
      <c r="A41" s="493"/>
      <c r="B41" s="1068" t="s">
        <v>1449</v>
      </c>
      <c r="C41" s="634" t="s">
        <v>1450</v>
      </c>
      <c r="D41" s="634" t="s">
        <v>1451</v>
      </c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31"/>
    </row>
    <row r="42" spans="1:21" ht="66" x14ac:dyDescent="0.55000000000000004">
      <c r="A42" s="493"/>
      <c r="B42" s="1068" t="s">
        <v>1452</v>
      </c>
      <c r="C42" s="634" t="s">
        <v>823</v>
      </c>
      <c r="D42" s="634" t="s">
        <v>1453</v>
      </c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31"/>
    </row>
    <row r="43" spans="1:21" ht="43.5" x14ac:dyDescent="0.55000000000000004">
      <c r="A43" s="493"/>
      <c r="B43" s="1069" t="s">
        <v>1454</v>
      </c>
      <c r="C43" s="634" t="s">
        <v>1455</v>
      </c>
      <c r="D43" s="634" t="s">
        <v>1456</v>
      </c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31"/>
    </row>
    <row r="44" spans="1:21" x14ac:dyDescent="0.55000000000000004">
      <c r="A44" s="493"/>
      <c r="B44" s="1070" t="s">
        <v>1457</v>
      </c>
      <c r="C44" s="634" t="s">
        <v>1458</v>
      </c>
      <c r="D44" s="634" t="s">
        <v>1400</v>
      </c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31"/>
    </row>
    <row r="45" spans="1:21" ht="44.25" x14ac:dyDescent="0.55000000000000004">
      <c r="A45" s="493"/>
      <c r="B45" s="1068" t="s">
        <v>1459</v>
      </c>
      <c r="C45" s="634" t="s">
        <v>1460</v>
      </c>
      <c r="D45" s="634" t="s">
        <v>1456</v>
      </c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31"/>
    </row>
    <row r="46" spans="1:21" x14ac:dyDescent="0.55000000000000004">
      <c r="A46" s="155"/>
      <c r="B46" s="155"/>
      <c r="C46" s="155"/>
      <c r="D46" s="155"/>
      <c r="E46" s="831"/>
      <c r="F46" s="831"/>
      <c r="G46" s="831"/>
      <c r="H46" s="831"/>
      <c r="I46" s="831"/>
      <c r="J46" s="831"/>
      <c r="K46" s="831"/>
      <c r="L46" s="831"/>
      <c r="M46" s="831"/>
      <c r="N46" s="831"/>
      <c r="O46" s="831"/>
      <c r="P46" s="831"/>
      <c r="Q46" s="831"/>
      <c r="R46" s="831"/>
      <c r="S46" s="831"/>
      <c r="T46" s="831"/>
      <c r="U46" s="155"/>
    </row>
    <row r="47" spans="1:21" x14ac:dyDescent="0.55000000000000004">
      <c r="A47" s="137"/>
      <c r="B47" s="137"/>
      <c r="C47" s="137"/>
      <c r="D47" s="137"/>
      <c r="E47" s="209">
        <f>E27</f>
        <v>242000</v>
      </c>
      <c r="F47" s="209">
        <f t="shared" ref="F47:T47" si="3">F27</f>
        <v>242000</v>
      </c>
      <c r="G47" s="209">
        <f t="shared" si="3"/>
        <v>0</v>
      </c>
      <c r="H47" s="209">
        <f t="shared" si="3"/>
        <v>0</v>
      </c>
      <c r="I47" s="209">
        <f t="shared" si="3"/>
        <v>1750</v>
      </c>
      <c r="J47" s="209">
        <f t="shared" si="3"/>
        <v>90000</v>
      </c>
      <c r="K47" s="209">
        <f t="shared" si="3"/>
        <v>0</v>
      </c>
      <c r="L47" s="209">
        <f t="shared" si="3"/>
        <v>0</v>
      </c>
      <c r="M47" s="209">
        <f t="shared" si="3"/>
        <v>46750</v>
      </c>
      <c r="N47" s="209">
        <f t="shared" si="3"/>
        <v>47000</v>
      </c>
      <c r="O47" s="209">
        <f t="shared" si="3"/>
        <v>0</v>
      </c>
      <c r="P47" s="209">
        <f t="shared" si="3"/>
        <v>0</v>
      </c>
      <c r="Q47" s="209">
        <f t="shared" si="3"/>
        <v>16500</v>
      </c>
      <c r="R47" s="209">
        <f t="shared" si="3"/>
        <v>40000</v>
      </c>
      <c r="S47" s="209">
        <f t="shared" si="3"/>
        <v>0</v>
      </c>
      <c r="T47" s="209">
        <f t="shared" si="3"/>
        <v>0</v>
      </c>
      <c r="U47" s="137"/>
    </row>
  </sheetData>
  <mergeCells count="9">
    <mergeCell ref="A1:U1"/>
    <mergeCell ref="A10:A12"/>
    <mergeCell ref="B10:B12"/>
    <mergeCell ref="E10:H10"/>
    <mergeCell ref="I10:T10"/>
    <mergeCell ref="I11:K11"/>
    <mergeCell ref="L11:N11"/>
    <mergeCell ref="O11:Q11"/>
    <mergeCell ref="R11:T11"/>
  </mergeCells>
  <pageMargins left="0.59055118110236227" right="0.11811023622047245" top="0.55118110236220474" bottom="0.55118110236220474" header="0.31496062992125984" footer="0.31496062992125984"/>
  <pageSetup paperSize="5" scale="70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9">
    <tabColor rgb="FFFFFF00"/>
  </sheetPr>
  <dimension ref="A1:U29"/>
  <sheetViews>
    <sheetView zoomScale="70" zoomScaleNormal="70" workbookViewId="0">
      <selection activeCell="R37" sqref="R37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1" style="107" customWidth="1"/>
    <col min="6" max="6" width="10.140625" style="107" customWidth="1"/>
    <col min="7" max="7" width="8.85546875" style="107" customWidth="1"/>
    <col min="8" max="9" width="9.140625" style="107" customWidth="1"/>
    <col min="10" max="10" width="9.28515625" style="107" customWidth="1"/>
    <col min="11" max="16" width="9.140625" style="107"/>
    <col min="17" max="17" width="9.28515625" style="107" bestFit="1" customWidth="1"/>
    <col min="18" max="20" width="9.140625" style="107"/>
    <col min="21" max="21" width="9.7109375" style="107" bestFit="1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G3" s="112" t="s">
        <v>30</v>
      </c>
      <c r="I3" s="113"/>
      <c r="K3" s="112" t="s">
        <v>27</v>
      </c>
    </row>
    <row r="4" spans="1:21" ht="21" customHeight="1" x14ac:dyDescent="0.55000000000000004">
      <c r="A4" s="25"/>
      <c r="B4" s="45" t="s">
        <v>48</v>
      </c>
      <c r="C4" s="109" t="s">
        <v>150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626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627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628</v>
      </c>
      <c r="E9" s="574"/>
      <c r="F9" s="575"/>
      <c r="G9" s="575"/>
      <c r="H9" s="575"/>
      <c r="I9" s="568"/>
      <c r="J9" s="568"/>
      <c r="K9" s="568"/>
    </row>
    <row r="10" spans="1:21" s="1" customFormat="1" ht="21" customHeight="1" x14ac:dyDescent="0.65">
      <c r="A10" s="25"/>
      <c r="B10" s="27"/>
      <c r="C10" s="18"/>
      <c r="D10" s="100"/>
      <c r="E10" s="21"/>
      <c r="F10" s="2"/>
      <c r="G10" s="2"/>
      <c r="H10" s="2"/>
    </row>
    <row r="11" spans="1:21" ht="21" customHeight="1" x14ac:dyDescent="0.55000000000000004">
      <c r="A11" s="1749" t="s">
        <v>0</v>
      </c>
      <c r="B11" s="1749" t="s">
        <v>31</v>
      </c>
      <c r="C11" s="118"/>
      <c r="D11" s="119" t="s">
        <v>24</v>
      </c>
      <c r="E11" s="1808" t="s">
        <v>1</v>
      </c>
      <c r="F11" s="1809"/>
      <c r="G11" s="1809"/>
      <c r="H11" s="1810"/>
      <c r="I11" s="1811" t="s">
        <v>203</v>
      </c>
      <c r="J11" s="1812"/>
      <c r="K11" s="1812"/>
      <c r="L11" s="1812"/>
      <c r="M11" s="1812"/>
      <c r="N11" s="1812"/>
      <c r="O11" s="1812"/>
      <c r="P11" s="1812"/>
      <c r="Q11" s="1812"/>
      <c r="R11" s="1812"/>
      <c r="S11" s="1812"/>
      <c r="T11" s="1813"/>
      <c r="U11" s="231"/>
    </row>
    <row r="12" spans="1:21" ht="21" customHeight="1" x14ac:dyDescent="0.55000000000000004">
      <c r="A12" s="1750"/>
      <c r="B12" s="1750"/>
      <c r="C12" s="145" t="s">
        <v>23</v>
      </c>
      <c r="D12" s="121" t="s">
        <v>25</v>
      </c>
      <c r="E12" s="368" t="s">
        <v>5</v>
      </c>
      <c r="F12" s="365" t="s">
        <v>204</v>
      </c>
      <c r="G12" s="365" t="s">
        <v>205</v>
      </c>
      <c r="H12" s="365" t="s">
        <v>206</v>
      </c>
      <c r="I12" s="1811" t="s">
        <v>207</v>
      </c>
      <c r="J12" s="1812"/>
      <c r="K12" s="1813"/>
      <c r="L12" s="1811" t="s">
        <v>208</v>
      </c>
      <c r="M12" s="1812"/>
      <c r="N12" s="1813"/>
      <c r="O12" s="1811" t="s">
        <v>209</v>
      </c>
      <c r="P12" s="1812"/>
      <c r="Q12" s="1813"/>
      <c r="R12" s="1811" t="s">
        <v>210</v>
      </c>
      <c r="S12" s="1812"/>
      <c r="T12" s="1813"/>
      <c r="U12" s="189" t="s">
        <v>8</v>
      </c>
    </row>
    <row r="13" spans="1:21" x14ac:dyDescent="0.55000000000000004">
      <c r="A13" s="1751"/>
      <c r="B13" s="1751"/>
      <c r="C13" s="71"/>
      <c r="D13" s="72"/>
      <c r="E13" s="369"/>
      <c r="F13" s="366" t="s">
        <v>6</v>
      </c>
      <c r="G13" s="366" t="s">
        <v>6</v>
      </c>
      <c r="H13" s="366" t="s">
        <v>6</v>
      </c>
      <c r="I13" s="367" t="s">
        <v>211</v>
      </c>
      <c r="J13" s="367" t="s">
        <v>212</v>
      </c>
      <c r="K13" s="367" t="s">
        <v>213</v>
      </c>
      <c r="L13" s="367" t="s">
        <v>214</v>
      </c>
      <c r="M13" s="367" t="s">
        <v>215</v>
      </c>
      <c r="N13" s="367" t="s">
        <v>216</v>
      </c>
      <c r="O13" s="367" t="s">
        <v>217</v>
      </c>
      <c r="P13" s="367" t="s">
        <v>218</v>
      </c>
      <c r="Q13" s="367" t="s">
        <v>219</v>
      </c>
      <c r="R13" s="367" t="s">
        <v>220</v>
      </c>
      <c r="S13" s="367" t="s">
        <v>221</v>
      </c>
      <c r="T13" s="367" t="s">
        <v>222</v>
      </c>
      <c r="U13" s="240"/>
    </row>
    <row r="14" spans="1:21" s="198" customFormat="1" ht="48" x14ac:dyDescent="0.2">
      <c r="A14" s="484">
        <v>106</v>
      </c>
      <c r="B14" s="494" t="s">
        <v>165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63" t="s">
        <v>1496</v>
      </c>
    </row>
    <row r="15" spans="1:21" s="198" customFormat="1" ht="43.5" x14ac:dyDescent="0.5">
      <c r="A15" s="484"/>
      <c r="B15" s="265" t="s">
        <v>1669</v>
      </c>
      <c r="C15" s="203"/>
      <c r="D15" s="223"/>
      <c r="E15" s="661"/>
      <c r="F15" s="661"/>
      <c r="G15" s="661"/>
      <c r="H15" s="661"/>
      <c r="I15" s="661"/>
      <c r="J15" s="661"/>
      <c r="K15" s="691"/>
      <c r="L15" s="691"/>
      <c r="M15" s="691"/>
      <c r="N15" s="691"/>
      <c r="O15" s="691"/>
      <c r="P15" s="691"/>
      <c r="Q15" s="691"/>
      <c r="R15" s="691"/>
      <c r="S15" s="691"/>
      <c r="T15" s="691"/>
      <c r="U15" s="205"/>
    </row>
    <row r="16" spans="1:21" s="198" customFormat="1" ht="65.25" x14ac:dyDescent="0.5">
      <c r="A16" s="484"/>
      <c r="B16" s="274" t="s">
        <v>1670</v>
      </c>
      <c r="C16" s="274" t="s">
        <v>1671</v>
      </c>
      <c r="D16" s="206" t="s">
        <v>1662</v>
      </c>
      <c r="E16" s="661"/>
      <c r="F16" s="661"/>
      <c r="G16" s="661"/>
      <c r="H16" s="661"/>
      <c r="I16" s="661"/>
      <c r="J16" s="661"/>
      <c r="K16" s="691"/>
      <c r="L16" s="691"/>
      <c r="M16" s="691"/>
      <c r="N16" s="691"/>
      <c r="O16" s="691"/>
      <c r="P16" s="691"/>
      <c r="Q16" s="691"/>
      <c r="R16" s="691"/>
      <c r="S16" s="691"/>
      <c r="T16" s="691"/>
      <c r="U16" s="205"/>
    </row>
    <row r="17" spans="1:21" s="198" customFormat="1" ht="87" x14ac:dyDescent="0.2">
      <c r="A17" s="484"/>
      <c r="B17" s="274" t="s">
        <v>1672</v>
      </c>
      <c r="C17" s="274" t="s">
        <v>1673</v>
      </c>
      <c r="D17" s="266" t="s">
        <v>1441</v>
      </c>
      <c r="E17" s="1160"/>
      <c r="F17" s="1160"/>
      <c r="G17" s="1160"/>
      <c r="H17" s="1160"/>
      <c r="I17" s="1160"/>
      <c r="J17" s="1160"/>
      <c r="K17" s="691"/>
      <c r="L17" s="691"/>
      <c r="M17" s="691"/>
      <c r="N17" s="691"/>
      <c r="O17" s="691"/>
      <c r="P17" s="691"/>
      <c r="Q17" s="691"/>
      <c r="R17" s="691"/>
      <c r="S17" s="691"/>
      <c r="T17" s="691"/>
      <c r="U17" s="205"/>
    </row>
    <row r="18" spans="1:21" s="198" customFormat="1" x14ac:dyDescent="0.2">
      <c r="A18" s="1153"/>
      <c r="B18" s="1154"/>
      <c r="C18" s="705"/>
      <c r="D18" s="705"/>
      <c r="E18" s="1149"/>
      <c r="F18" s="1149"/>
      <c r="G18" s="1149"/>
      <c r="H18" s="1149"/>
      <c r="I18" s="1149"/>
      <c r="J18" s="1149"/>
      <c r="K18" s="1149"/>
      <c r="L18" s="1149"/>
      <c r="M18" s="1149"/>
      <c r="N18" s="1149"/>
      <c r="O18" s="1149"/>
      <c r="P18" s="1149"/>
      <c r="Q18" s="1149"/>
      <c r="R18" s="1149"/>
      <c r="S18" s="1149"/>
      <c r="T18" s="1149"/>
      <c r="U18" s="705"/>
    </row>
    <row r="19" spans="1:21" s="198" customFormat="1" ht="24" customHeight="1" x14ac:dyDescent="0.2">
      <c r="A19" s="481">
        <v>107</v>
      </c>
      <c r="B19" s="495" t="s">
        <v>459</v>
      </c>
      <c r="C19" s="205"/>
      <c r="D19" s="205"/>
      <c r="E19" s="691"/>
      <c r="F19" s="691"/>
      <c r="G19" s="691"/>
      <c r="H19" s="691"/>
      <c r="I19" s="691"/>
      <c r="J19" s="691"/>
      <c r="K19" s="691"/>
      <c r="L19" s="691"/>
      <c r="M19" s="691"/>
      <c r="N19" s="691"/>
      <c r="O19" s="691"/>
      <c r="P19" s="691"/>
      <c r="Q19" s="691"/>
      <c r="R19" s="691"/>
      <c r="S19" s="691"/>
      <c r="T19" s="691"/>
      <c r="U19" s="205"/>
    </row>
    <row r="20" spans="1:21" s="198" customFormat="1" ht="65.25" x14ac:dyDescent="0.5">
      <c r="A20" s="481"/>
      <c r="B20" s="1155" t="s">
        <v>1674</v>
      </c>
      <c r="C20" s="203"/>
      <c r="D20" s="1156"/>
      <c r="E20" s="661"/>
      <c r="F20" s="691"/>
      <c r="G20" s="691"/>
      <c r="H20" s="691"/>
      <c r="I20" s="691"/>
      <c r="J20" s="691"/>
      <c r="K20" s="691"/>
      <c r="L20" s="691"/>
      <c r="M20" s="691"/>
      <c r="N20" s="691"/>
      <c r="O20" s="691"/>
      <c r="P20" s="691"/>
      <c r="Q20" s="691"/>
      <c r="R20" s="691"/>
      <c r="S20" s="691"/>
      <c r="T20" s="691"/>
      <c r="U20" s="205"/>
    </row>
    <row r="21" spans="1:21" s="198" customFormat="1" ht="65.25" x14ac:dyDescent="0.5">
      <c r="A21" s="481"/>
      <c r="B21" s="197" t="s">
        <v>1675</v>
      </c>
      <c r="C21" s="203" t="s">
        <v>1676</v>
      </c>
      <c r="D21" s="223" t="s">
        <v>1677</v>
      </c>
      <c r="E21" s="661"/>
      <c r="F21" s="691"/>
      <c r="G21" s="691"/>
      <c r="H21" s="691"/>
      <c r="I21" s="691"/>
      <c r="J21" s="691"/>
      <c r="K21" s="691"/>
      <c r="L21" s="691"/>
      <c r="M21" s="691"/>
      <c r="N21" s="691"/>
      <c r="O21" s="691"/>
      <c r="P21" s="691"/>
      <c r="Q21" s="691"/>
      <c r="R21" s="691"/>
      <c r="S21" s="691"/>
      <c r="T21" s="691"/>
      <c r="U21" s="205"/>
    </row>
    <row r="22" spans="1:21" s="198" customFormat="1" ht="43.5" x14ac:dyDescent="0.5">
      <c r="A22" s="481"/>
      <c r="B22" s="197" t="s">
        <v>1678</v>
      </c>
      <c r="C22" s="203"/>
      <c r="D22" s="223"/>
      <c r="E22" s="661"/>
      <c r="F22" s="691"/>
      <c r="G22" s="691"/>
      <c r="H22" s="691"/>
      <c r="I22" s="691"/>
      <c r="J22" s="691"/>
      <c r="K22" s="691"/>
      <c r="L22" s="691"/>
      <c r="M22" s="691"/>
      <c r="N22" s="691"/>
      <c r="O22" s="691"/>
      <c r="P22" s="691"/>
      <c r="Q22" s="691"/>
      <c r="R22" s="691"/>
      <c r="S22" s="691"/>
      <c r="T22" s="691"/>
      <c r="U22" s="205"/>
    </row>
    <row r="23" spans="1:21" s="198" customFormat="1" x14ac:dyDescent="0.2">
      <c r="A23" s="1045"/>
      <c r="B23" s="1157"/>
      <c r="C23" s="705"/>
      <c r="D23" s="705"/>
      <c r="E23" s="1149"/>
      <c r="F23" s="1149"/>
      <c r="G23" s="1149"/>
      <c r="H23" s="1149"/>
      <c r="I23" s="1149"/>
      <c r="J23" s="1149"/>
      <c r="K23" s="1149"/>
      <c r="L23" s="1149"/>
      <c r="M23" s="1149"/>
      <c r="N23" s="1149"/>
      <c r="O23" s="1149"/>
      <c r="P23" s="1149"/>
      <c r="Q23" s="1149"/>
      <c r="R23" s="1149"/>
      <c r="S23" s="1149"/>
      <c r="T23" s="1149"/>
      <c r="U23" s="705"/>
    </row>
    <row r="24" spans="1:21" s="199" customFormat="1" ht="48" x14ac:dyDescent="0.5">
      <c r="A24" s="481">
        <v>108</v>
      </c>
      <c r="B24" s="495" t="s">
        <v>460</v>
      </c>
      <c r="C24" s="203"/>
      <c r="D24" s="223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1"/>
      <c r="T24" s="661"/>
      <c r="U24" s="202"/>
    </row>
    <row r="25" spans="1:21" s="199" customFormat="1" x14ac:dyDescent="0.5">
      <c r="A25" s="481"/>
      <c r="B25" s="495"/>
      <c r="C25" s="203"/>
      <c r="D25" s="223"/>
      <c r="E25" s="661"/>
      <c r="F25" s="661"/>
      <c r="G25" s="661"/>
      <c r="H25" s="661"/>
      <c r="I25" s="661"/>
      <c r="J25" s="661"/>
      <c r="K25" s="661"/>
      <c r="L25" s="661"/>
      <c r="M25" s="661"/>
      <c r="N25" s="661"/>
      <c r="O25" s="661"/>
      <c r="P25" s="661"/>
      <c r="Q25" s="661"/>
      <c r="R25" s="661"/>
      <c r="S25" s="661"/>
      <c r="T25" s="661"/>
      <c r="U25" s="202"/>
    </row>
    <row r="26" spans="1:21" s="199" customFormat="1" ht="48" x14ac:dyDescent="0.5">
      <c r="A26" s="481">
        <v>109</v>
      </c>
      <c r="B26" s="495" t="s">
        <v>461</v>
      </c>
      <c r="C26" s="203"/>
      <c r="D26" s="223"/>
      <c r="E26" s="661"/>
      <c r="F26" s="661"/>
      <c r="G26" s="661"/>
      <c r="H26" s="661"/>
      <c r="I26" s="661"/>
      <c r="J26" s="661"/>
      <c r="K26" s="661"/>
      <c r="L26" s="661"/>
      <c r="M26" s="661"/>
      <c r="N26" s="661"/>
      <c r="O26" s="661"/>
      <c r="P26" s="661"/>
      <c r="Q26" s="661"/>
      <c r="R26" s="661"/>
      <c r="S26" s="661"/>
      <c r="T26" s="661"/>
      <c r="U26" s="202"/>
    </row>
    <row r="27" spans="1:21" s="199" customFormat="1" ht="87" x14ac:dyDescent="0.55000000000000004">
      <c r="A27" s="594"/>
      <c r="B27" s="774" t="s">
        <v>1679</v>
      </c>
      <c r="C27" s="274" t="s">
        <v>1680</v>
      </c>
      <c r="D27" s="763" t="s">
        <v>1681</v>
      </c>
      <c r="E27" s="860">
        <f>F27</f>
        <v>22040</v>
      </c>
      <c r="F27" s="860">
        <f>M27</f>
        <v>22040</v>
      </c>
      <c r="G27" s="860"/>
      <c r="H27" s="860"/>
      <c r="I27" s="860"/>
      <c r="J27" s="860"/>
      <c r="K27" s="860"/>
      <c r="L27" s="860"/>
      <c r="M27" s="860">
        <v>22040</v>
      </c>
      <c r="N27" s="860"/>
      <c r="O27" s="860"/>
      <c r="P27" s="860"/>
      <c r="Q27" s="860"/>
      <c r="R27" s="860"/>
      <c r="S27" s="860"/>
      <c r="T27" s="860"/>
      <c r="U27" s="202"/>
    </row>
    <row r="28" spans="1:21" s="198" customFormat="1" ht="21.75" x14ac:dyDescent="0.2">
      <c r="A28" s="1144"/>
      <c r="B28" s="1158"/>
      <c r="C28" s="876"/>
      <c r="D28" s="1159"/>
      <c r="E28" s="1128">
        <f>SUM(E27)</f>
        <v>22040</v>
      </c>
      <c r="F28" s="1128">
        <f t="shared" ref="F28:T29" si="0">SUM(F27)</f>
        <v>22040</v>
      </c>
      <c r="G28" s="1128">
        <f t="shared" si="0"/>
        <v>0</v>
      </c>
      <c r="H28" s="1128">
        <f t="shared" si="0"/>
        <v>0</v>
      </c>
      <c r="I28" s="1128">
        <f t="shared" si="0"/>
        <v>0</v>
      </c>
      <c r="J28" s="1128">
        <f t="shared" si="0"/>
        <v>0</v>
      </c>
      <c r="K28" s="1128">
        <f t="shared" si="0"/>
        <v>0</v>
      </c>
      <c r="L28" s="1128">
        <f t="shared" si="0"/>
        <v>0</v>
      </c>
      <c r="M28" s="1128">
        <f t="shared" si="0"/>
        <v>22040</v>
      </c>
      <c r="N28" s="1128">
        <f t="shared" si="0"/>
        <v>0</v>
      </c>
      <c r="O28" s="1128">
        <f t="shared" si="0"/>
        <v>0</v>
      </c>
      <c r="P28" s="1128">
        <f t="shared" si="0"/>
        <v>0</v>
      </c>
      <c r="Q28" s="1128">
        <f t="shared" si="0"/>
        <v>0</v>
      </c>
      <c r="R28" s="1128">
        <f t="shared" si="0"/>
        <v>0</v>
      </c>
      <c r="S28" s="1128">
        <f t="shared" si="0"/>
        <v>0</v>
      </c>
      <c r="T28" s="1128">
        <f t="shared" si="0"/>
        <v>0</v>
      </c>
      <c r="U28" s="1127"/>
    </row>
    <row r="29" spans="1:21" s="199" customFormat="1" ht="21.75" x14ac:dyDescent="0.5">
      <c r="A29" s="301"/>
      <c r="B29" s="284"/>
      <c r="C29" s="300"/>
      <c r="D29" s="299"/>
      <c r="E29" s="260">
        <f>SUM(E28)</f>
        <v>22040</v>
      </c>
      <c r="F29" s="260">
        <f t="shared" si="0"/>
        <v>22040</v>
      </c>
      <c r="G29" s="260">
        <f t="shared" si="0"/>
        <v>0</v>
      </c>
      <c r="H29" s="260">
        <f t="shared" si="0"/>
        <v>0</v>
      </c>
      <c r="I29" s="260">
        <f t="shared" si="0"/>
        <v>0</v>
      </c>
      <c r="J29" s="260">
        <f t="shared" si="0"/>
        <v>0</v>
      </c>
      <c r="K29" s="260">
        <f t="shared" si="0"/>
        <v>0</v>
      </c>
      <c r="L29" s="260">
        <f t="shared" si="0"/>
        <v>0</v>
      </c>
      <c r="M29" s="260">
        <f t="shared" si="0"/>
        <v>22040</v>
      </c>
      <c r="N29" s="260">
        <f t="shared" si="0"/>
        <v>0</v>
      </c>
      <c r="O29" s="260">
        <f t="shared" si="0"/>
        <v>0</v>
      </c>
      <c r="P29" s="260">
        <f t="shared" si="0"/>
        <v>0</v>
      </c>
      <c r="Q29" s="260">
        <f t="shared" si="0"/>
        <v>0</v>
      </c>
      <c r="R29" s="260">
        <f t="shared" si="0"/>
        <v>0</v>
      </c>
      <c r="S29" s="260">
        <f t="shared" si="0"/>
        <v>0</v>
      </c>
      <c r="T29" s="260">
        <f t="shared" si="0"/>
        <v>0</v>
      </c>
      <c r="U29" s="299"/>
    </row>
  </sheetData>
  <mergeCells count="9">
    <mergeCell ref="A1:U1"/>
    <mergeCell ref="A11:A13"/>
    <mergeCell ref="B11:B13"/>
    <mergeCell ref="E11:H11"/>
    <mergeCell ref="I11:T11"/>
    <mergeCell ref="I12:K12"/>
    <mergeCell ref="L12:N12"/>
    <mergeCell ref="O12:Q12"/>
    <mergeCell ref="R12:T12"/>
  </mergeCells>
  <pageMargins left="0.59055118110236227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0">
    <tabColor rgb="FFFF0000"/>
  </sheetPr>
  <dimension ref="A1:U29"/>
  <sheetViews>
    <sheetView zoomScale="64" zoomScaleNormal="64" workbookViewId="0">
      <selection activeCell="C4" sqref="C4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1.5703125" style="107" customWidth="1"/>
    <col min="4" max="4" width="18.28515625" style="107" customWidth="1"/>
    <col min="5" max="5" width="12.7109375" style="107" customWidth="1"/>
    <col min="6" max="6" width="11.140625" style="107" customWidth="1"/>
    <col min="7" max="7" width="12" style="107" customWidth="1"/>
    <col min="8" max="8" width="10.140625" style="107" customWidth="1"/>
    <col min="9" max="9" width="9.5703125" style="107" customWidth="1"/>
    <col min="10" max="10" width="9.140625" style="107" customWidth="1"/>
    <col min="11" max="11" width="8" style="107" customWidth="1"/>
    <col min="12" max="13" width="9.140625" style="107"/>
    <col min="14" max="14" width="8" style="107" customWidth="1"/>
    <col min="15" max="15" width="6.5703125" style="107" customWidth="1"/>
    <col min="16" max="16" width="9.140625" style="107"/>
    <col min="17" max="17" width="8.28515625" style="107" customWidth="1"/>
    <col min="18" max="18" width="7.7109375" style="107" customWidth="1"/>
    <col min="19" max="19" width="8" style="107" customWidth="1"/>
    <col min="20" max="20" width="9.140625" style="107"/>
    <col min="21" max="21" width="12.85546875" style="107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I3" s="112" t="s">
        <v>27</v>
      </c>
    </row>
    <row r="4" spans="1:21" ht="21" customHeight="1" x14ac:dyDescent="0.55000000000000004">
      <c r="A4" s="25"/>
      <c r="B4" s="45" t="s">
        <v>48</v>
      </c>
      <c r="C4" s="109" t="s">
        <v>150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629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630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21" customFormat="1" ht="21" customHeight="1" x14ac:dyDescent="0.65">
      <c r="A9" s="25"/>
      <c r="B9" s="599" t="s">
        <v>502</v>
      </c>
      <c r="C9" s="392"/>
      <c r="D9" s="574" t="s">
        <v>631</v>
      </c>
      <c r="F9" s="600"/>
      <c r="G9" s="600"/>
      <c r="H9" s="600"/>
    </row>
    <row r="10" spans="1:21" s="21" customFormat="1" ht="21" customHeight="1" x14ac:dyDescent="0.65">
      <c r="A10" s="25"/>
      <c r="B10" s="599"/>
      <c r="C10" s="392"/>
      <c r="D10" s="574" t="s">
        <v>632</v>
      </c>
      <c r="F10" s="600"/>
      <c r="G10" s="600"/>
      <c r="H10" s="600"/>
    </row>
    <row r="11" spans="1:21" s="21" customFormat="1" ht="21" customHeight="1" x14ac:dyDescent="0.65">
      <c r="A11" s="25"/>
      <c r="B11" s="599"/>
      <c r="C11" s="392"/>
      <c r="D11" s="1807" t="s">
        <v>633</v>
      </c>
      <c r="E11" s="1807"/>
      <c r="F11" s="1807"/>
      <c r="G11" s="1807"/>
      <c r="H11" s="1807"/>
      <c r="I11" s="1807"/>
      <c r="J11" s="1807"/>
    </row>
    <row r="12" spans="1:21" s="21" customFormat="1" ht="21" customHeight="1" x14ac:dyDescent="0.65">
      <c r="A12" s="25"/>
      <c r="B12" s="599"/>
      <c r="C12" s="392"/>
      <c r="D12" s="1807" t="s">
        <v>634</v>
      </c>
      <c r="E12" s="1807"/>
      <c r="F12" s="1807"/>
      <c r="G12" s="1807"/>
      <c r="H12" s="1807"/>
      <c r="I12" s="1807"/>
    </row>
    <row r="13" spans="1:21" ht="21" customHeight="1" x14ac:dyDescent="0.55000000000000004">
      <c r="A13" s="1749" t="s">
        <v>0</v>
      </c>
      <c r="B13" s="1749" t="s">
        <v>31</v>
      </c>
      <c r="C13" s="118"/>
      <c r="D13" s="119" t="s">
        <v>24</v>
      </c>
      <c r="E13" s="1764" t="s">
        <v>1</v>
      </c>
      <c r="F13" s="1765"/>
      <c r="G13" s="1765"/>
      <c r="H13" s="1766"/>
      <c r="I13" s="1767" t="s">
        <v>203</v>
      </c>
      <c r="J13" s="1768"/>
      <c r="K13" s="1768"/>
      <c r="L13" s="1768"/>
      <c r="M13" s="1768"/>
      <c r="N13" s="1768"/>
      <c r="O13" s="1768"/>
      <c r="P13" s="1768"/>
      <c r="Q13" s="1768"/>
      <c r="R13" s="1768"/>
      <c r="S13" s="1768"/>
      <c r="T13" s="1769"/>
      <c r="U13" s="352"/>
    </row>
    <row r="14" spans="1:21" ht="21" customHeight="1" x14ac:dyDescent="0.55000000000000004">
      <c r="A14" s="1750"/>
      <c r="B14" s="1750"/>
      <c r="C14" s="145" t="s">
        <v>23</v>
      </c>
      <c r="D14" s="121" t="s">
        <v>25</v>
      </c>
      <c r="E14" s="234" t="s">
        <v>5</v>
      </c>
      <c r="F14" s="235" t="s">
        <v>204</v>
      </c>
      <c r="G14" s="235" t="s">
        <v>205</v>
      </c>
      <c r="H14" s="235" t="s">
        <v>206</v>
      </c>
      <c r="I14" s="1767" t="s">
        <v>207</v>
      </c>
      <c r="J14" s="1768"/>
      <c r="K14" s="1769"/>
      <c r="L14" s="1767" t="s">
        <v>208</v>
      </c>
      <c r="M14" s="1768"/>
      <c r="N14" s="1769"/>
      <c r="O14" s="1767" t="s">
        <v>209</v>
      </c>
      <c r="P14" s="1768"/>
      <c r="Q14" s="1769"/>
      <c r="R14" s="1767" t="s">
        <v>210</v>
      </c>
      <c r="S14" s="1768"/>
      <c r="T14" s="1769"/>
      <c r="U14" s="215" t="s">
        <v>8</v>
      </c>
    </row>
    <row r="15" spans="1:21" x14ac:dyDescent="0.55000000000000004">
      <c r="A15" s="1751"/>
      <c r="B15" s="1751"/>
      <c r="C15" s="71"/>
      <c r="D15" s="72"/>
      <c r="E15" s="237"/>
      <c r="F15" s="238" t="s">
        <v>6</v>
      </c>
      <c r="G15" s="238" t="s">
        <v>6</v>
      </c>
      <c r="H15" s="238" t="s">
        <v>6</v>
      </c>
      <c r="I15" s="239" t="s">
        <v>211</v>
      </c>
      <c r="J15" s="239" t="s">
        <v>212</v>
      </c>
      <c r="K15" s="239" t="s">
        <v>213</v>
      </c>
      <c r="L15" s="239" t="s">
        <v>214</v>
      </c>
      <c r="M15" s="239" t="s">
        <v>215</v>
      </c>
      <c r="N15" s="239" t="s">
        <v>216</v>
      </c>
      <c r="O15" s="239" t="s">
        <v>217</v>
      </c>
      <c r="P15" s="239" t="s">
        <v>218</v>
      </c>
      <c r="Q15" s="239" t="s">
        <v>219</v>
      </c>
      <c r="R15" s="239" t="s">
        <v>220</v>
      </c>
      <c r="S15" s="239" t="s">
        <v>221</v>
      </c>
      <c r="T15" s="239" t="s">
        <v>222</v>
      </c>
      <c r="U15" s="353"/>
    </row>
    <row r="16" spans="1:21" s="128" customFormat="1" ht="48" x14ac:dyDescent="0.2">
      <c r="A16" s="174">
        <v>110</v>
      </c>
      <c r="B16" s="143" t="s">
        <v>165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s="128" customFormat="1" x14ac:dyDescent="0.2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s="128" customFormat="1" x14ac:dyDescent="0.2">
      <c r="A18" s="129"/>
      <c r="B18" s="74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x14ac:dyDescent="0.55000000000000004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 x14ac:dyDescent="0.55000000000000004">
      <c r="A20" s="131"/>
      <c r="B20" s="130"/>
      <c r="C20" s="130"/>
      <c r="D20" s="132"/>
      <c r="E20" s="133"/>
      <c r="F20" s="131"/>
      <c r="G20" s="131"/>
      <c r="H20" s="133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 x14ac:dyDescent="0.55000000000000004">
      <c r="A21" s="22"/>
      <c r="B21" s="134"/>
      <c r="C21" s="130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x14ac:dyDescent="0.55000000000000004">
      <c r="A22" s="129"/>
      <c r="B22" s="141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 x14ac:dyDescent="0.55000000000000004">
      <c r="A23" s="135"/>
      <c r="B23" s="130"/>
      <c r="C23" s="13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x14ac:dyDescent="0.55000000000000004">
      <c r="A24" s="131"/>
      <c r="B24" s="130"/>
      <c r="C24" s="130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x14ac:dyDescent="0.55000000000000004">
      <c r="A25" s="129"/>
      <c r="B25" s="74"/>
      <c r="C25" s="130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 x14ac:dyDescent="0.55000000000000004">
      <c r="A26" s="23"/>
      <c r="B26" s="136"/>
      <c r="C26" s="130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1:21" x14ac:dyDescent="0.55000000000000004">
      <c r="A27" s="62"/>
      <c r="B27" s="139"/>
      <c r="C27" s="130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 x14ac:dyDescent="0.55000000000000004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</row>
    <row r="29" spans="1:21" x14ac:dyDescent="0.55000000000000004">
      <c r="B29" s="111"/>
    </row>
  </sheetData>
  <mergeCells count="11">
    <mergeCell ref="A1:U1"/>
    <mergeCell ref="A13:A15"/>
    <mergeCell ref="B13:B15"/>
    <mergeCell ref="E13:H13"/>
    <mergeCell ref="I13:T13"/>
    <mergeCell ref="I14:K14"/>
    <mergeCell ref="L14:N14"/>
    <mergeCell ref="O14:Q14"/>
    <mergeCell ref="R14:T14"/>
    <mergeCell ref="D11:J11"/>
    <mergeCell ref="D12:I12"/>
  </mergeCells>
  <pageMargins left="0.59055118110236227" right="0.31496062992125984" top="0.55118110236220474" bottom="0.55118110236220474" header="0.31496062992125984" footer="0.31496062992125984"/>
  <pageSetup paperSize="5" scale="70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3">
    <tabColor rgb="FFC00000"/>
  </sheetPr>
  <dimension ref="A1:U21"/>
  <sheetViews>
    <sheetView zoomScale="70" zoomScaleNormal="70" workbookViewId="0">
      <selection activeCell="C4" sqref="C4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9.140625" style="107" customWidth="1"/>
    <col min="6" max="6" width="11.5703125" style="107" customWidth="1"/>
    <col min="7" max="7" width="10.5703125" style="107" customWidth="1"/>
    <col min="8" max="8" width="10.140625" style="107" customWidth="1"/>
    <col min="9" max="9" width="9.42578125" style="107" customWidth="1"/>
    <col min="10" max="10" width="9.5703125" style="107" customWidth="1"/>
    <col min="11" max="20" width="9.140625" style="107"/>
    <col min="21" max="21" width="10.28515625" style="107" bestFit="1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s="1" customFormat="1" ht="21" customHeight="1" x14ac:dyDescent="0.55000000000000004">
      <c r="A3" s="25"/>
      <c r="B3" s="45" t="s">
        <v>26</v>
      </c>
      <c r="C3" s="28" t="s">
        <v>34</v>
      </c>
      <c r="E3" s="156" t="s">
        <v>29</v>
      </c>
      <c r="F3" s="3"/>
      <c r="G3" s="179" t="s">
        <v>30</v>
      </c>
      <c r="H3" s="3"/>
      <c r="J3" s="179" t="s">
        <v>27</v>
      </c>
    </row>
    <row r="4" spans="1:21" s="1" customFormat="1" ht="21" customHeight="1" x14ac:dyDescent="0.55000000000000004">
      <c r="A4" s="25"/>
      <c r="B4" s="45" t="s">
        <v>48</v>
      </c>
      <c r="C4" s="109" t="s">
        <v>150</v>
      </c>
      <c r="D4" s="21"/>
      <c r="F4" s="2"/>
      <c r="G4" s="2"/>
      <c r="H4" s="2"/>
    </row>
    <row r="5" spans="1:21" s="1" customFormat="1" ht="21" customHeight="1" x14ac:dyDescent="0.55000000000000004">
      <c r="A5" s="25"/>
      <c r="B5" s="45" t="s">
        <v>515</v>
      </c>
      <c r="C5" s="28" t="s">
        <v>635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D7" s="1" t="s">
        <v>636</v>
      </c>
      <c r="F7" s="21"/>
      <c r="H7" s="21"/>
      <c r="J7" s="21"/>
    </row>
    <row r="8" spans="1:21" s="1" customFormat="1" ht="21" customHeight="1" x14ac:dyDescent="0.65">
      <c r="A8" s="25"/>
      <c r="B8" s="27"/>
      <c r="F8" s="21"/>
      <c r="H8" s="21"/>
    </row>
    <row r="9" spans="1:21" s="1" customFormat="1" ht="21" customHeight="1" x14ac:dyDescent="0.65">
      <c r="A9" s="25"/>
      <c r="B9" s="27" t="s">
        <v>502</v>
      </c>
      <c r="D9" s="568" t="s">
        <v>637</v>
      </c>
      <c r="E9" s="21"/>
      <c r="F9" s="2"/>
      <c r="G9" s="2"/>
      <c r="H9" s="2"/>
    </row>
    <row r="10" spans="1:21" s="1" customFormat="1" ht="21" customHeight="1" x14ac:dyDescent="0.65">
      <c r="A10" s="25"/>
      <c r="B10" s="27"/>
      <c r="C10" s="18"/>
      <c r="D10" s="168" t="s">
        <v>638</v>
      </c>
      <c r="E10" s="169"/>
      <c r="F10" s="170"/>
      <c r="G10" s="2"/>
      <c r="H10" s="2"/>
    </row>
    <row r="11" spans="1:21" ht="21" customHeight="1" x14ac:dyDescent="0.65">
      <c r="A11" s="25"/>
      <c r="B11" s="116"/>
      <c r="C11" s="117"/>
      <c r="D11" s="148"/>
      <c r="E11" s="147"/>
      <c r="F11" s="147"/>
      <c r="G11" s="115"/>
      <c r="H11" s="115"/>
    </row>
    <row r="12" spans="1:21" ht="21" customHeight="1" x14ac:dyDescent="0.55000000000000004">
      <c r="A12" s="1749" t="s">
        <v>0</v>
      </c>
      <c r="B12" s="1749" t="s">
        <v>31</v>
      </c>
      <c r="C12" s="118"/>
      <c r="D12" s="119" t="s">
        <v>24</v>
      </c>
      <c r="E12" s="1764" t="s">
        <v>1</v>
      </c>
      <c r="F12" s="1765"/>
      <c r="G12" s="1765"/>
      <c r="H12" s="1766"/>
      <c r="I12" s="1767" t="s">
        <v>203</v>
      </c>
      <c r="J12" s="1768"/>
      <c r="K12" s="1768"/>
      <c r="L12" s="1768"/>
      <c r="M12" s="1768"/>
      <c r="N12" s="1768"/>
      <c r="O12" s="1768"/>
      <c r="P12" s="1768"/>
      <c r="Q12" s="1768"/>
      <c r="R12" s="1768"/>
      <c r="S12" s="1768"/>
      <c r="T12" s="1769"/>
      <c r="U12" s="352"/>
    </row>
    <row r="13" spans="1:21" ht="21" customHeight="1" x14ac:dyDescent="0.55000000000000004">
      <c r="A13" s="1750"/>
      <c r="B13" s="1750"/>
      <c r="C13" s="157" t="s">
        <v>23</v>
      </c>
      <c r="D13" s="121" t="s">
        <v>25</v>
      </c>
      <c r="E13" s="234" t="s">
        <v>5</v>
      </c>
      <c r="F13" s="235" t="s">
        <v>204</v>
      </c>
      <c r="G13" s="235" t="s">
        <v>205</v>
      </c>
      <c r="H13" s="235" t="s">
        <v>206</v>
      </c>
      <c r="I13" s="1767" t="s">
        <v>207</v>
      </c>
      <c r="J13" s="1768"/>
      <c r="K13" s="1769"/>
      <c r="L13" s="1767" t="s">
        <v>208</v>
      </c>
      <c r="M13" s="1768"/>
      <c r="N13" s="1769"/>
      <c r="O13" s="1767" t="s">
        <v>209</v>
      </c>
      <c r="P13" s="1768"/>
      <c r="Q13" s="1769"/>
      <c r="R13" s="1767" t="s">
        <v>210</v>
      </c>
      <c r="S13" s="1768"/>
      <c r="T13" s="1769"/>
      <c r="U13" s="215" t="s">
        <v>8</v>
      </c>
    </row>
    <row r="14" spans="1:21" x14ac:dyDescent="0.55000000000000004">
      <c r="A14" s="1751"/>
      <c r="B14" s="1751"/>
      <c r="C14" s="71"/>
      <c r="D14" s="72"/>
      <c r="E14" s="237"/>
      <c r="F14" s="238" t="s">
        <v>6</v>
      </c>
      <c r="G14" s="238" t="s">
        <v>6</v>
      </c>
      <c r="H14" s="238" t="s">
        <v>6</v>
      </c>
      <c r="I14" s="239" t="s">
        <v>211</v>
      </c>
      <c r="J14" s="239" t="s">
        <v>212</v>
      </c>
      <c r="K14" s="239" t="s">
        <v>213</v>
      </c>
      <c r="L14" s="239" t="s">
        <v>214</v>
      </c>
      <c r="M14" s="239" t="s">
        <v>215</v>
      </c>
      <c r="N14" s="239" t="s">
        <v>216</v>
      </c>
      <c r="O14" s="239" t="s">
        <v>217</v>
      </c>
      <c r="P14" s="239" t="s">
        <v>218</v>
      </c>
      <c r="Q14" s="239" t="s">
        <v>219</v>
      </c>
      <c r="R14" s="239" t="s">
        <v>220</v>
      </c>
      <c r="S14" s="239" t="s">
        <v>221</v>
      </c>
      <c r="T14" s="239" t="s">
        <v>222</v>
      </c>
      <c r="U14" s="353"/>
    </row>
    <row r="15" spans="1:21" s="128" customFormat="1" ht="48" x14ac:dyDescent="0.2">
      <c r="A15" s="180">
        <v>111</v>
      </c>
      <c r="B15" s="181" t="s">
        <v>320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s="128" customFormat="1" x14ac:dyDescent="0.2">
      <c r="A16" s="180"/>
      <c r="B16" s="17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s="128" customFormat="1" ht="72" x14ac:dyDescent="0.2">
      <c r="A17" s="180">
        <v>112</v>
      </c>
      <c r="B17" s="181" t="s">
        <v>321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x14ac:dyDescent="0.55000000000000004">
      <c r="A18" s="23"/>
      <c r="B18" s="136"/>
      <c r="C18" s="130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x14ac:dyDescent="0.55000000000000004">
      <c r="A19" s="62"/>
      <c r="B19" s="139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 x14ac:dyDescent="0.55000000000000004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</row>
    <row r="21" spans="1:21" x14ac:dyDescent="0.55000000000000004">
      <c r="B21" s="111"/>
    </row>
  </sheetData>
  <mergeCells count="9">
    <mergeCell ref="A1:T1"/>
    <mergeCell ref="R13:T13"/>
    <mergeCell ref="A12:A14"/>
    <mergeCell ref="B12:B14"/>
    <mergeCell ref="E12:H12"/>
    <mergeCell ref="I12:T12"/>
    <mergeCell ref="I13:K13"/>
    <mergeCell ref="L13:N13"/>
    <mergeCell ref="O13:Q13"/>
  </mergeCells>
  <pageMargins left="0.59055118110236227" right="0.31496062992125984" top="0.55118110236220474" bottom="0.55118110236220474" header="0.31496062992125984" footer="0.31496062992125984"/>
  <pageSetup paperSize="5" scale="7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1">
    <tabColor rgb="FFFFFF00"/>
  </sheetPr>
  <dimension ref="A1:U45"/>
  <sheetViews>
    <sheetView zoomScale="70" zoomScaleNormal="70" workbookViewId="0">
      <selection activeCell="D13" sqref="D13"/>
    </sheetView>
  </sheetViews>
  <sheetFormatPr defaultColWidth="9.140625" defaultRowHeight="24" x14ac:dyDescent="0.55000000000000004"/>
  <cols>
    <col min="1" max="1" width="5.7109375" style="107" customWidth="1"/>
    <col min="2" max="2" width="31.7109375" style="107" customWidth="1"/>
    <col min="3" max="3" width="21" style="107" customWidth="1"/>
    <col min="4" max="4" width="14.85546875" style="107" customWidth="1"/>
    <col min="5" max="5" width="10.85546875" style="107" customWidth="1"/>
    <col min="6" max="6" width="8.42578125" style="107" customWidth="1"/>
    <col min="7" max="7" width="9" style="107" customWidth="1"/>
    <col min="8" max="8" width="10.42578125" style="107" customWidth="1"/>
    <col min="9" max="9" width="9.42578125" style="107" customWidth="1"/>
    <col min="10" max="10" width="9.140625" style="107" customWidth="1"/>
    <col min="11" max="11" width="9.28515625" style="107" customWidth="1"/>
    <col min="12" max="16" width="11" style="107" bestFit="1" customWidth="1"/>
    <col min="17" max="19" width="9.85546875" style="107" bestFit="1" customWidth="1"/>
    <col min="20" max="20" width="11" style="107" bestFit="1" customWidth="1"/>
    <col min="21" max="21" width="10.140625" style="107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s="1" customFormat="1" ht="21" customHeight="1" x14ac:dyDescent="0.55000000000000004">
      <c r="A2" s="25"/>
      <c r="B2" s="45" t="s">
        <v>26</v>
      </c>
      <c r="C2" s="28" t="s">
        <v>34</v>
      </c>
      <c r="E2" s="156" t="s">
        <v>29</v>
      </c>
      <c r="F2" s="3"/>
      <c r="G2" s="179" t="s">
        <v>30</v>
      </c>
      <c r="H2" s="3"/>
      <c r="J2" s="179" t="s">
        <v>27</v>
      </c>
    </row>
    <row r="3" spans="1:21" ht="21" customHeight="1" x14ac:dyDescent="0.55000000000000004">
      <c r="A3" s="25"/>
      <c r="B3" s="45" t="s">
        <v>48</v>
      </c>
      <c r="C3" s="109" t="s">
        <v>151</v>
      </c>
      <c r="D3" s="114"/>
      <c r="F3" s="115"/>
      <c r="G3" s="115"/>
      <c r="H3" s="115"/>
    </row>
    <row r="4" spans="1:21" s="1" customFormat="1" ht="21" customHeight="1" x14ac:dyDescent="0.55000000000000004">
      <c r="A4" s="25"/>
      <c r="B4" s="45" t="s">
        <v>515</v>
      </c>
      <c r="C4" s="28" t="s">
        <v>639</v>
      </c>
      <c r="D4" s="21"/>
      <c r="E4" s="2"/>
      <c r="F4" s="2"/>
      <c r="G4" s="2"/>
    </row>
    <row r="5" spans="1:21" s="1" customFormat="1" ht="21" customHeight="1" x14ac:dyDescent="0.55000000000000004">
      <c r="A5" s="25"/>
      <c r="B5" s="45" t="s">
        <v>18</v>
      </c>
      <c r="C5" s="166" t="s">
        <v>28</v>
      </c>
      <c r="D5" s="167" t="s">
        <v>49</v>
      </c>
      <c r="E5" s="166"/>
      <c r="F5" s="166" t="s">
        <v>50</v>
      </c>
      <c r="G5" s="166" t="s">
        <v>51</v>
      </c>
      <c r="H5" s="166" t="s">
        <v>54</v>
      </c>
      <c r="I5" s="166" t="s">
        <v>52</v>
      </c>
      <c r="J5" s="166" t="s">
        <v>53</v>
      </c>
    </row>
    <row r="6" spans="1:21" s="1" customFormat="1" ht="21" customHeight="1" x14ac:dyDescent="0.65">
      <c r="A6" s="25"/>
      <c r="B6" s="27" t="s">
        <v>32</v>
      </c>
      <c r="C6" s="18"/>
      <c r="D6" s="1" t="s">
        <v>640</v>
      </c>
      <c r="F6" s="21"/>
      <c r="H6" s="21"/>
      <c r="J6" s="21"/>
    </row>
    <row r="7" spans="1:21" s="1" customFormat="1" ht="21" customHeight="1" x14ac:dyDescent="0.65">
      <c r="A7" s="25"/>
      <c r="B7" s="27"/>
      <c r="C7" s="18"/>
      <c r="F7" s="21"/>
      <c r="H7" s="21"/>
    </row>
    <row r="8" spans="1:21" s="1" customFormat="1" ht="21" customHeight="1" x14ac:dyDescent="0.65">
      <c r="A8" s="25"/>
      <c r="B8" s="27" t="s">
        <v>502</v>
      </c>
      <c r="C8" s="18"/>
      <c r="D8" s="568" t="s">
        <v>641</v>
      </c>
      <c r="E8" s="21"/>
      <c r="F8" s="2"/>
      <c r="G8" s="2"/>
      <c r="H8" s="2"/>
    </row>
    <row r="9" spans="1:21" s="1" customFormat="1" ht="21" customHeight="1" x14ac:dyDescent="0.65">
      <c r="A9" s="25"/>
      <c r="B9" s="27"/>
      <c r="C9" s="18"/>
      <c r="D9" s="568" t="s">
        <v>642</v>
      </c>
      <c r="E9" s="21"/>
      <c r="F9" s="2"/>
      <c r="G9" s="2"/>
      <c r="H9" s="2"/>
    </row>
    <row r="10" spans="1:21" s="1" customFormat="1" ht="21" customHeight="1" x14ac:dyDescent="0.65">
      <c r="A10" s="25"/>
      <c r="B10" s="27"/>
      <c r="C10" s="18"/>
      <c r="D10" s="568" t="s">
        <v>643</v>
      </c>
      <c r="E10" s="21"/>
      <c r="F10" s="2"/>
      <c r="G10" s="2"/>
      <c r="H10" s="2"/>
    </row>
    <row r="11" spans="1:21" s="1" customFormat="1" ht="21" customHeight="1" x14ac:dyDescent="0.65">
      <c r="A11" s="25"/>
      <c r="B11" s="27"/>
      <c r="C11" s="18"/>
      <c r="D11" s="568" t="s">
        <v>644</v>
      </c>
      <c r="E11" s="21"/>
      <c r="F11" s="2"/>
      <c r="G11" s="2"/>
      <c r="H11" s="2"/>
    </row>
    <row r="12" spans="1:21" s="1" customFormat="1" ht="21" customHeight="1" x14ac:dyDescent="0.65">
      <c r="A12" s="25"/>
      <c r="B12" s="27"/>
      <c r="C12" s="18"/>
      <c r="D12" s="100"/>
      <c r="E12" s="21"/>
      <c r="F12" s="2"/>
      <c r="G12" s="2"/>
      <c r="H12" s="2"/>
    </row>
    <row r="13" spans="1:21" ht="21" customHeight="1" x14ac:dyDescent="0.55000000000000004">
      <c r="A13" s="1749" t="s">
        <v>0</v>
      </c>
      <c r="B13" s="1749" t="s">
        <v>31</v>
      </c>
      <c r="C13" s="118"/>
      <c r="D13" s="1681" t="s">
        <v>24</v>
      </c>
      <c r="E13" s="1764" t="s">
        <v>1</v>
      </c>
      <c r="F13" s="1765"/>
      <c r="G13" s="1765"/>
      <c r="H13" s="1766"/>
      <c r="I13" s="1785" t="s">
        <v>203</v>
      </c>
      <c r="J13" s="1786"/>
      <c r="K13" s="1786"/>
      <c r="L13" s="1786"/>
      <c r="M13" s="1786"/>
      <c r="N13" s="1786"/>
      <c r="O13" s="1786"/>
      <c r="P13" s="1786"/>
      <c r="Q13" s="1786"/>
      <c r="R13" s="1786"/>
      <c r="S13" s="1786"/>
      <c r="T13" s="1787"/>
      <c r="U13" s="370"/>
    </row>
    <row r="14" spans="1:21" ht="21" customHeight="1" x14ac:dyDescent="0.55000000000000004">
      <c r="A14" s="1750"/>
      <c r="B14" s="1750"/>
      <c r="C14" s="145" t="s">
        <v>23</v>
      </c>
      <c r="D14" s="121" t="s">
        <v>25</v>
      </c>
      <c r="E14" s="234" t="s">
        <v>5</v>
      </c>
      <c r="F14" s="235" t="s">
        <v>204</v>
      </c>
      <c r="G14" s="235" t="s">
        <v>205</v>
      </c>
      <c r="H14" s="235" t="s">
        <v>206</v>
      </c>
      <c r="I14" s="1785" t="s">
        <v>207</v>
      </c>
      <c r="J14" s="1786"/>
      <c r="K14" s="1787"/>
      <c r="L14" s="1785" t="s">
        <v>208</v>
      </c>
      <c r="M14" s="1786"/>
      <c r="N14" s="1787"/>
      <c r="O14" s="1785" t="s">
        <v>209</v>
      </c>
      <c r="P14" s="1786"/>
      <c r="Q14" s="1787"/>
      <c r="R14" s="1785" t="s">
        <v>210</v>
      </c>
      <c r="S14" s="1786"/>
      <c r="T14" s="1787"/>
      <c r="U14" s="215" t="s">
        <v>8</v>
      </c>
    </row>
    <row r="15" spans="1:21" x14ac:dyDescent="0.55000000000000004">
      <c r="A15" s="1751"/>
      <c r="B15" s="1751"/>
      <c r="C15" s="71"/>
      <c r="D15" s="72"/>
      <c r="E15" s="237"/>
      <c r="F15" s="238" t="s">
        <v>6</v>
      </c>
      <c r="G15" s="238" t="s">
        <v>6</v>
      </c>
      <c r="H15" s="238" t="s">
        <v>6</v>
      </c>
      <c r="I15" s="349" t="s">
        <v>211</v>
      </c>
      <c r="J15" s="349" t="s">
        <v>212</v>
      </c>
      <c r="K15" s="349" t="s">
        <v>213</v>
      </c>
      <c r="L15" s="349" t="s">
        <v>214</v>
      </c>
      <c r="M15" s="349" t="s">
        <v>215</v>
      </c>
      <c r="N15" s="349" t="s">
        <v>216</v>
      </c>
      <c r="O15" s="349" t="s">
        <v>217</v>
      </c>
      <c r="P15" s="349" t="s">
        <v>218</v>
      </c>
      <c r="Q15" s="349" t="s">
        <v>219</v>
      </c>
      <c r="R15" s="349" t="s">
        <v>220</v>
      </c>
      <c r="S15" s="349" t="s">
        <v>221</v>
      </c>
      <c r="T15" s="349" t="s">
        <v>222</v>
      </c>
      <c r="U15" s="371"/>
    </row>
    <row r="16" spans="1:21" ht="96" x14ac:dyDescent="0.55000000000000004">
      <c r="A16" s="484">
        <v>113</v>
      </c>
      <c r="B16" s="474" t="s">
        <v>462</v>
      </c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</row>
    <row r="17" spans="1:21" ht="87" x14ac:dyDescent="0.55000000000000004">
      <c r="A17" s="481"/>
      <c r="B17" s="1012" t="s">
        <v>1358</v>
      </c>
      <c r="C17" s="1013" t="s">
        <v>1359</v>
      </c>
      <c r="D17" s="1014" t="s">
        <v>888</v>
      </c>
      <c r="E17" s="1028">
        <f>F17+G17+H17</f>
        <v>17100</v>
      </c>
      <c r="F17" s="1028"/>
      <c r="G17" s="1028"/>
      <c r="H17" s="1028">
        <f>I17+J17+K17+L17+M17+N17+O17+P17+Q17+R17+S17+T17</f>
        <v>17100</v>
      </c>
      <c r="I17" s="1028"/>
      <c r="J17" s="1028"/>
      <c r="K17" s="1028"/>
      <c r="L17" s="1028"/>
      <c r="M17" s="1028"/>
      <c r="N17" s="1028"/>
      <c r="O17" s="1028"/>
      <c r="P17" s="1028"/>
      <c r="Q17" s="1028"/>
      <c r="R17" s="1028"/>
      <c r="S17" s="1028"/>
      <c r="T17" s="1028">
        <v>17100</v>
      </c>
      <c r="U17" s="1015" t="s">
        <v>1374</v>
      </c>
    </row>
    <row r="18" spans="1:21" ht="87" x14ac:dyDescent="0.55000000000000004">
      <c r="A18" s="481"/>
      <c r="B18" s="1012" t="s">
        <v>1360</v>
      </c>
      <c r="C18" s="1013" t="s">
        <v>1359</v>
      </c>
      <c r="D18" s="1014"/>
      <c r="E18" s="1028"/>
      <c r="F18" s="1028"/>
      <c r="G18" s="1028"/>
      <c r="H18" s="1028"/>
      <c r="I18" s="1028"/>
      <c r="J18" s="1028"/>
      <c r="K18" s="1028"/>
      <c r="L18" s="1028"/>
      <c r="M18" s="1028"/>
      <c r="N18" s="1028"/>
      <c r="O18" s="1028"/>
      <c r="P18" s="1028"/>
      <c r="Q18" s="1028"/>
      <c r="R18" s="1028"/>
      <c r="S18" s="1028"/>
      <c r="T18" s="1028"/>
      <c r="U18" s="1016"/>
    </row>
    <row r="19" spans="1:21" ht="65.25" x14ac:dyDescent="0.55000000000000004">
      <c r="A19" s="481"/>
      <c r="B19" s="1012" t="s">
        <v>1361</v>
      </c>
      <c r="C19" s="1017" t="s">
        <v>1362</v>
      </c>
      <c r="D19" s="1014" t="s">
        <v>1363</v>
      </c>
      <c r="E19" s="1028">
        <f t="shared" ref="E19:E24" si="0">F19+G19+H19</f>
        <v>15000</v>
      </c>
      <c r="F19" s="1028"/>
      <c r="G19" s="1029"/>
      <c r="H19" s="1028">
        <f t="shared" ref="H19:H24" si="1">I19+J19+K19+L19+M19+N19+O19+P19+Q19+R19+S19+T19</f>
        <v>15000</v>
      </c>
      <c r="I19" s="1029"/>
      <c r="J19" s="1029"/>
      <c r="K19" s="1029"/>
      <c r="L19" s="1029"/>
      <c r="M19" s="1029"/>
      <c r="N19" s="1030">
        <v>15000</v>
      </c>
      <c r="O19" s="1029"/>
      <c r="P19" s="1029"/>
      <c r="Q19" s="1029"/>
      <c r="R19" s="1029"/>
      <c r="S19" s="1029"/>
      <c r="T19" s="1029"/>
      <c r="U19" s="1015"/>
    </row>
    <row r="20" spans="1:21" ht="43.5" x14ac:dyDescent="0.55000000000000004">
      <c r="A20" s="481"/>
      <c r="B20" s="1019" t="s">
        <v>1364</v>
      </c>
      <c r="C20" s="1020"/>
      <c r="D20" s="1020"/>
      <c r="E20" s="1028"/>
      <c r="F20" s="1031"/>
      <c r="G20" s="1028"/>
      <c r="H20" s="1028"/>
      <c r="I20" s="1028"/>
      <c r="J20" s="1028"/>
      <c r="K20" s="1028"/>
      <c r="L20" s="1028"/>
      <c r="M20" s="1028"/>
      <c r="N20" s="1030"/>
      <c r="O20" s="1028"/>
      <c r="P20" s="1028"/>
      <c r="Q20" s="1028"/>
      <c r="R20" s="1028"/>
      <c r="S20" s="1028"/>
      <c r="T20" s="1028"/>
      <c r="U20" s="1016"/>
    </row>
    <row r="21" spans="1:21" ht="65.25" x14ac:dyDescent="0.55000000000000004">
      <c r="A21" s="481"/>
      <c r="B21" s="1021" t="s">
        <v>1365</v>
      </c>
      <c r="C21" s="1022" t="s">
        <v>1366</v>
      </c>
      <c r="D21" s="1023" t="s">
        <v>888</v>
      </c>
      <c r="E21" s="1028"/>
      <c r="F21" s="1029"/>
      <c r="G21" s="1029"/>
      <c r="H21" s="1028"/>
      <c r="I21" s="1029"/>
      <c r="J21" s="1029"/>
      <c r="K21" s="1029"/>
      <c r="L21" s="1029"/>
      <c r="M21" s="1029"/>
      <c r="N21" s="1029"/>
      <c r="O21" s="1029"/>
      <c r="P21" s="1029"/>
      <c r="Q21" s="1029"/>
      <c r="R21" s="1029"/>
      <c r="S21" s="1029"/>
      <c r="T21" s="1029"/>
      <c r="U21" s="1017"/>
    </row>
    <row r="22" spans="1:21" ht="87" x14ac:dyDescent="0.55000000000000004">
      <c r="A22" s="481"/>
      <c r="B22" s="1021" t="s">
        <v>1367</v>
      </c>
      <c r="C22" s="1022" t="s">
        <v>1366</v>
      </c>
      <c r="D22" s="1023" t="s">
        <v>888</v>
      </c>
      <c r="E22" s="1028"/>
      <c r="F22" s="1029"/>
      <c r="G22" s="1029"/>
      <c r="H22" s="1028"/>
      <c r="I22" s="1029"/>
      <c r="J22" s="1029"/>
      <c r="K22" s="1029"/>
      <c r="L22" s="1029"/>
      <c r="M22" s="1029"/>
      <c r="N22" s="1029"/>
      <c r="O22" s="1029"/>
      <c r="P22" s="1029"/>
      <c r="Q22" s="1029"/>
      <c r="R22" s="1029"/>
      <c r="S22" s="1029"/>
      <c r="T22" s="1029"/>
      <c r="U22" s="1017"/>
    </row>
    <row r="23" spans="1:21" ht="65.25" x14ac:dyDescent="0.55000000000000004">
      <c r="A23" s="481"/>
      <c r="B23" s="1021" t="s">
        <v>1368</v>
      </c>
      <c r="C23" s="1022" t="s">
        <v>1366</v>
      </c>
      <c r="D23" s="220" t="s">
        <v>1369</v>
      </c>
      <c r="E23" s="1028"/>
      <c r="F23" s="1029"/>
      <c r="G23" s="1029"/>
      <c r="H23" s="1028"/>
      <c r="I23" s="1029"/>
      <c r="J23" s="1029"/>
      <c r="K23" s="1029"/>
      <c r="L23" s="1029"/>
      <c r="M23" s="1029"/>
      <c r="N23" s="1029"/>
      <c r="O23" s="1029"/>
      <c r="P23" s="1029"/>
      <c r="Q23" s="1029"/>
      <c r="R23" s="1029"/>
      <c r="S23" s="1029"/>
      <c r="T23" s="1029"/>
      <c r="U23" s="1017"/>
    </row>
    <row r="24" spans="1:21" ht="87" x14ac:dyDescent="0.55000000000000004">
      <c r="A24" s="481"/>
      <c r="B24" s="1021" t="s">
        <v>1370</v>
      </c>
      <c r="C24" s="221" t="s">
        <v>1371</v>
      </c>
      <c r="D24" s="1014" t="s">
        <v>1372</v>
      </c>
      <c r="E24" s="1028">
        <f t="shared" si="0"/>
        <v>11400</v>
      </c>
      <c r="F24" s="1028"/>
      <c r="G24" s="1029"/>
      <c r="H24" s="1028">
        <f t="shared" si="1"/>
        <v>11400</v>
      </c>
      <c r="I24" s="1029"/>
      <c r="J24" s="1029"/>
      <c r="K24" s="1029"/>
      <c r="L24" s="1028">
        <v>5700</v>
      </c>
      <c r="M24" s="1029"/>
      <c r="N24" s="1029"/>
      <c r="O24" s="1029"/>
      <c r="P24" s="1029"/>
      <c r="Q24" s="1029"/>
      <c r="R24" s="1029"/>
      <c r="S24" s="1028">
        <v>5700</v>
      </c>
      <c r="T24" s="1028"/>
      <c r="U24" s="1015"/>
    </row>
    <row r="25" spans="1:21" ht="87" x14ac:dyDescent="0.55000000000000004">
      <c r="A25" s="481"/>
      <c r="B25" s="1021" t="s">
        <v>1373</v>
      </c>
      <c r="C25" s="265"/>
      <c r="D25" s="1041"/>
      <c r="E25" s="1042"/>
      <c r="F25" s="1043"/>
      <c r="G25" s="1043"/>
      <c r="H25" s="1043"/>
      <c r="I25" s="1042"/>
      <c r="J25" s="1042"/>
      <c r="K25" s="1042"/>
      <c r="L25" s="1042"/>
      <c r="M25" s="1042"/>
      <c r="N25" s="1044"/>
      <c r="O25" s="1042"/>
      <c r="P25" s="1042"/>
      <c r="Q25" s="1042"/>
      <c r="R25" s="1042"/>
      <c r="S25" s="1042"/>
      <c r="T25" s="1042"/>
      <c r="U25" s="1024"/>
    </row>
    <row r="26" spans="1:21" x14ac:dyDescent="0.55000000000000004">
      <c r="A26" s="481"/>
      <c r="B26" s="478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5"/>
    </row>
    <row r="27" spans="1:21" x14ac:dyDescent="0.55000000000000004">
      <c r="A27" s="1045"/>
      <c r="B27" s="880"/>
      <c r="C27" s="775"/>
      <c r="D27" s="775"/>
      <c r="E27" s="776">
        <f>SUM(E17:E26)</f>
        <v>43500</v>
      </c>
      <c r="F27" s="776">
        <f t="shared" ref="F27:T27" si="2">SUM(F17:F26)</f>
        <v>0</v>
      </c>
      <c r="G27" s="776">
        <f t="shared" si="2"/>
        <v>0</v>
      </c>
      <c r="H27" s="776">
        <f t="shared" si="2"/>
        <v>43500</v>
      </c>
      <c r="I27" s="776">
        <f t="shared" si="2"/>
        <v>0</v>
      </c>
      <c r="J27" s="776">
        <f t="shared" si="2"/>
        <v>0</v>
      </c>
      <c r="K27" s="776">
        <f t="shared" si="2"/>
        <v>0</v>
      </c>
      <c r="L27" s="776">
        <f t="shared" si="2"/>
        <v>5700</v>
      </c>
      <c r="M27" s="776">
        <f t="shared" si="2"/>
        <v>0</v>
      </c>
      <c r="N27" s="776">
        <f t="shared" si="2"/>
        <v>15000</v>
      </c>
      <c r="O27" s="776">
        <f t="shared" si="2"/>
        <v>0</v>
      </c>
      <c r="P27" s="776">
        <f t="shared" si="2"/>
        <v>0</v>
      </c>
      <c r="Q27" s="776">
        <f t="shared" si="2"/>
        <v>0</v>
      </c>
      <c r="R27" s="776">
        <f t="shared" si="2"/>
        <v>0</v>
      </c>
      <c r="S27" s="776">
        <f t="shared" si="2"/>
        <v>5700</v>
      </c>
      <c r="T27" s="776">
        <f t="shared" si="2"/>
        <v>17100</v>
      </c>
      <c r="U27" s="736"/>
    </row>
    <row r="28" spans="1:21" ht="48" x14ac:dyDescent="0.55000000000000004">
      <c r="A28" s="512">
        <v>114</v>
      </c>
      <c r="B28" s="444" t="s">
        <v>463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</row>
    <row r="29" spans="1:21" ht="65.25" x14ac:dyDescent="0.55000000000000004">
      <c r="A29" s="512"/>
      <c r="B29" s="1032" t="s">
        <v>1375</v>
      </c>
      <c r="C29" s="1013"/>
      <c r="D29" s="1033"/>
      <c r="E29" s="1034"/>
      <c r="F29" s="1035"/>
      <c r="G29" s="1035"/>
      <c r="H29" s="1036"/>
      <c r="I29" s="1035"/>
      <c r="J29" s="1035"/>
      <c r="K29" s="1035"/>
      <c r="L29" s="1035"/>
      <c r="M29" s="1035"/>
      <c r="N29" s="1035"/>
      <c r="O29" s="1035"/>
      <c r="P29" s="1035"/>
      <c r="Q29" s="1035"/>
      <c r="R29" s="1035"/>
      <c r="S29" s="1020"/>
      <c r="T29" s="1020"/>
      <c r="U29" s="1015" t="s">
        <v>1374</v>
      </c>
    </row>
    <row r="30" spans="1:21" ht="65.25" x14ac:dyDescent="0.55000000000000004">
      <c r="A30" s="512"/>
      <c r="B30" s="1013" t="s">
        <v>1376</v>
      </c>
      <c r="C30" s="1017" t="s">
        <v>1377</v>
      </c>
      <c r="D30" s="1037" t="s">
        <v>888</v>
      </c>
      <c r="E30" s="1047">
        <f>F30+G30+H30</f>
        <v>60000</v>
      </c>
      <c r="F30" s="1048"/>
      <c r="G30" s="1048"/>
      <c r="H30" s="1049">
        <f>I30+J30+K30+L30+M30+N30+O30+P30+Q30+R30+S30+T30</f>
        <v>60000</v>
      </c>
      <c r="I30" s="1047">
        <v>5000</v>
      </c>
      <c r="J30" s="1047">
        <v>5000</v>
      </c>
      <c r="K30" s="1047">
        <v>5000</v>
      </c>
      <c r="L30" s="1047">
        <v>5000</v>
      </c>
      <c r="M30" s="1047">
        <v>5000</v>
      </c>
      <c r="N30" s="1047">
        <v>5000</v>
      </c>
      <c r="O30" s="1047">
        <v>5000</v>
      </c>
      <c r="P30" s="1047">
        <v>5000</v>
      </c>
      <c r="Q30" s="1047">
        <v>5000</v>
      </c>
      <c r="R30" s="1047">
        <v>5000</v>
      </c>
      <c r="S30" s="1047">
        <v>5000</v>
      </c>
      <c r="T30" s="1047">
        <v>5000</v>
      </c>
      <c r="U30" s="131"/>
    </row>
    <row r="31" spans="1:21" ht="65.25" x14ac:dyDescent="0.55000000000000004">
      <c r="A31" s="512"/>
      <c r="B31" s="1012" t="s">
        <v>1378</v>
      </c>
      <c r="C31" s="1017" t="s">
        <v>1379</v>
      </c>
      <c r="D31" s="1037" t="s">
        <v>1380</v>
      </c>
      <c r="E31" s="1047">
        <f t="shared" ref="E31:E40" si="3">F31+G31+H31</f>
        <v>189000</v>
      </c>
      <c r="F31" s="1028"/>
      <c r="G31" s="1028"/>
      <c r="H31" s="1049">
        <f t="shared" ref="H31:H40" si="4">I31+J31+K31+L31+M31+N31+O31+P31+Q31+R31+S31+T31</f>
        <v>189000</v>
      </c>
      <c r="I31" s="1028">
        <v>15750</v>
      </c>
      <c r="J31" s="1028">
        <v>15750</v>
      </c>
      <c r="K31" s="1028">
        <v>15750</v>
      </c>
      <c r="L31" s="1028">
        <v>15750</v>
      </c>
      <c r="M31" s="1028">
        <v>15750</v>
      </c>
      <c r="N31" s="1028">
        <v>15750</v>
      </c>
      <c r="O31" s="1028">
        <v>15750</v>
      </c>
      <c r="P31" s="1028">
        <v>15750</v>
      </c>
      <c r="Q31" s="1028">
        <v>15750</v>
      </c>
      <c r="R31" s="1028">
        <v>15750</v>
      </c>
      <c r="S31" s="1028">
        <v>15750</v>
      </c>
      <c r="T31" s="1028">
        <v>15750</v>
      </c>
      <c r="U31" s="131"/>
    </row>
    <row r="32" spans="1:21" ht="65.25" x14ac:dyDescent="0.55000000000000004">
      <c r="A32" s="512"/>
      <c r="B32" s="1012" t="s">
        <v>1381</v>
      </c>
      <c r="C32" s="1017"/>
      <c r="D32" s="1038"/>
      <c r="E32" s="1047">
        <f t="shared" si="3"/>
        <v>0</v>
      </c>
      <c r="F32" s="1027"/>
      <c r="G32" s="1027"/>
      <c r="H32" s="1049">
        <f t="shared" si="4"/>
        <v>0</v>
      </c>
      <c r="I32" s="1027"/>
      <c r="J32" s="1027"/>
      <c r="K32" s="1027"/>
      <c r="L32" s="1027"/>
      <c r="M32" s="1027"/>
      <c r="N32" s="1027"/>
      <c r="O32" s="1027"/>
      <c r="P32" s="1027"/>
      <c r="Q32" s="1027"/>
      <c r="R32" s="1027"/>
      <c r="S32" s="1027"/>
      <c r="T32" s="1027"/>
      <c r="U32" s="131"/>
    </row>
    <row r="33" spans="1:21" ht="108.75" x14ac:dyDescent="0.55000000000000004">
      <c r="A33" s="512"/>
      <c r="B33" s="1012" t="s">
        <v>1382</v>
      </c>
      <c r="C33" s="1017" t="s">
        <v>1383</v>
      </c>
      <c r="D33" s="1037" t="s">
        <v>1384</v>
      </c>
      <c r="E33" s="1047">
        <f t="shared" si="3"/>
        <v>50000</v>
      </c>
      <c r="F33" s="1028"/>
      <c r="G33" s="1028"/>
      <c r="H33" s="1049">
        <f t="shared" si="4"/>
        <v>50000</v>
      </c>
      <c r="I33" s="1018"/>
      <c r="J33" s="1018"/>
      <c r="K33" s="1028">
        <v>25000</v>
      </c>
      <c r="L33" s="1018"/>
      <c r="M33" s="1018"/>
      <c r="N33" s="1018"/>
      <c r="O33" s="1028">
        <v>25000</v>
      </c>
      <c r="P33" s="1018"/>
      <c r="Q33" s="1018"/>
      <c r="R33" s="1018"/>
      <c r="S33" s="1018"/>
      <c r="T33" s="1018"/>
      <c r="U33" s="131"/>
    </row>
    <row r="34" spans="1:21" ht="108.75" customHeight="1" x14ac:dyDescent="0.55000000000000004">
      <c r="A34" s="512"/>
      <c r="B34" s="1017" t="s">
        <v>1385</v>
      </c>
      <c r="C34" s="1017" t="s">
        <v>1386</v>
      </c>
      <c r="D34" s="1023" t="s">
        <v>1387</v>
      </c>
      <c r="E34" s="1047">
        <f t="shared" si="3"/>
        <v>22800</v>
      </c>
      <c r="F34" s="1026"/>
      <c r="G34" s="1025"/>
      <c r="H34" s="1049">
        <f t="shared" si="4"/>
        <v>22800</v>
      </c>
      <c r="I34" s="1018"/>
      <c r="J34" s="1018"/>
      <c r="K34" s="1025">
        <v>5700</v>
      </c>
      <c r="L34" s="1018"/>
      <c r="M34" s="1025">
        <v>5700</v>
      </c>
      <c r="N34" s="1018"/>
      <c r="O34" s="1025">
        <v>5700</v>
      </c>
      <c r="P34" s="1018"/>
      <c r="Q34" s="1018"/>
      <c r="R34" s="1025">
        <v>5700</v>
      </c>
      <c r="S34" s="1018"/>
      <c r="T34" s="1018"/>
      <c r="U34" s="131"/>
    </row>
    <row r="35" spans="1:21" ht="65.25" x14ac:dyDescent="0.55000000000000004">
      <c r="A35" s="512"/>
      <c r="B35" s="1012" t="s">
        <v>1388</v>
      </c>
      <c r="C35" s="1017" t="s">
        <v>1386</v>
      </c>
      <c r="D35" s="1023" t="s">
        <v>1380</v>
      </c>
      <c r="E35" s="1047">
        <f t="shared" si="3"/>
        <v>100000</v>
      </c>
      <c r="F35" s="1049"/>
      <c r="G35" s="1049"/>
      <c r="H35" s="1049">
        <f t="shared" si="4"/>
        <v>100000</v>
      </c>
      <c r="I35" s="1030"/>
      <c r="J35" s="1047"/>
      <c r="K35" s="1047"/>
      <c r="L35" s="1047"/>
      <c r="M35" s="1047"/>
      <c r="N35" s="1047"/>
      <c r="O35" s="1047"/>
      <c r="P35" s="1047"/>
      <c r="Q35" s="1047"/>
      <c r="R35" s="1047"/>
      <c r="S35" s="1047"/>
      <c r="T35" s="1047">
        <v>100000</v>
      </c>
      <c r="U35" s="131"/>
    </row>
    <row r="36" spans="1:21" ht="43.5" x14ac:dyDescent="0.55000000000000004">
      <c r="A36" s="512"/>
      <c r="B36" s="1012" t="s">
        <v>1389</v>
      </c>
      <c r="C36" s="1017" t="s">
        <v>1386</v>
      </c>
      <c r="D36" s="1023" t="s">
        <v>1380</v>
      </c>
      <c r="E36" s="1047">
        <f t="shared" si="3"/>
        <v>10000</v>
      </c>
      <c r="F36" s="1049"/>
      <c r="G36" s="1049"/>
      <c r="H36" s="1049">
        <f t="shared" si="4"/>
        <v>10000</v>
      </c>
      <c r="I36" s="1030"/>
      <c r="J36" s="1047"/>
      <c r="K36" s="1047"/>
      <c r="L36" s="1047"/>
      <c r="M36" s="1047"/>
      <c r="N36" s="1047"/>
      <c r="O36" s="1047"/>
      <c r="P36" s="1047"/>
      <c r="Q36" s="1047"/>
      <c r="R36" s="1047"/>
      <c r="S36" s="1047"/>
      <c r="T36" s="1047">
        <v>10000</v>
      </c>
      <c r="U36" s="131"/>
    </row>
    <row r="37" spans="1:21" ht="87" x14ac:dyDescent="0.55000000000000004">
      <c r="A37" s="512"/>
      <c r="B37" s="1039" t="s">
        <v>1390</v>
      </c>
      <c r="C37" s="1017" t="s">
        <v>1391</v>
      </c>
      <c r="D37" s="1023" t="s">
        <v>1392</v>
      </c>
      <c r="E37" s="1047">
        <f t="shared" si="3"/>
        <v>97500</v>
      </c>
      <c r="F37" s="1049"/>
      <c r="G37" s="1049"/>
      <c r="H37" s="1049">
        <f t="shared" si="4"/>
        <v>97500</v>
      </c>
      <c r="I37" s="1030"/>
      <c r="J37" s="1047"/>
      <c r="K37" s="1047"/>
      <c r="L37" s="1047"/>
      <c r="M37" s="1047"/>
      <c r="N37" s="1047"/>
      <c r="O37" s="1047"/>
      <c r="P37" s="1049">
        <v>97500</v>
      </c>
      <c r="Q37" s="1047"/>
      <c r="R37" s="1047"/>
      <c r="S37" s="1047"/>
      <c r="T37" s="1047"/>
      <c r="U37" s="131"/>
    </row>
    <row r="38" spans="1:21" ht="108.75" x14ac:dyDescent="0.55000000000000004">
      <c r="A38" s="512"/>
      <c r="B38" s="1012" t="s">
        <v>1393</v>
      </c>
      <c r="C38" s="1017" t="s">
        <v>1394</v>
      </c>
      <c r="D38" s="1023" t="s">
        <v>1395</v>
      </c>
      <c r="E38" s="1047">
        <f t="shared" si="3"/>
        <v>803000</v>
      </c>
      <c r="F38" s="1025"/>
      <c r="G38" s="1025"/>
      <c r="H38" s="1049">
        <f t="shared" si="4"/>
        <v>803000</v>
      </c>
      <c r="I38" s="1018"/>
      <c r="J38" s="1018"/>
      <c r="K38" s="1050">
        <v>160600</v>
      </c>
      <c r="L38" s="1025">
        <v>160600</v>
      </c>
      <c r="M38" s="1025">
        <v>160600</v>
      </c>
      <c r="N38" s="1025">
        <v>160600</v>
      </c>
      <c r="O38" s="1025">
        <v>160600</v>
      </c>
      <c r="P38" s="1018"/>
      <c r="Q38" s="1025"/>
      <c r="R38" s="1018"/>
      <c r="S38" s="1018"/>
      <c r="T38" s="1018"/>
      <c r="U38" s="131"/>
    </row>
    <row r="39" spans="1:21" ht="87" x14ac:dyDescent="0.55000000000000004">
      <c r="A39" s="512"/>
      <c r="B39" s="1040" t="s">
        <v>1396</v>
      </c>
      <c r="C39" s="1017" t="s">
        <v>1397</v>
      </c>
      <c r="D39" s="1014" t="s">
        <v>888</v>
      </c>
      <c r="E39" s="1047">
        <f t="shared" si="3"/>
        <v>11400</v>
      </c>
      <c r="F39" s="1025"/>
      <c r="G39" s="1025"/>
      <c r="H39" s="1049">
        <f t="shared" si="4"/>
        <v>11400</v>
      </c>
      <c r="I39" s="1025"/>
      <c r="J39" s="1025"/>
      <c r="K39" s="1025"/>
      <c r="L39" s="1025"/>
      <c r="M39" s="1025"/>
      <c r="N39" s="1025"/>
      <c r="O39" s="1025"/>
      <c r="P39" s="1025"/>
      <c r="Q39" s="1025"/>
      <c r="R39" s="1025"/>
      <c r="S39" s="1025"/>
      <c r="T39" s="1025">
        <v>11400</v>
      </c>
      <c r="U39" s="131"/>
    </row>
    <row r="40" spans="1:21" ht="87" x14ac:dyDescent="0.55000000000000004">
      <c r="A40" s="512"/>
      <c r="B40" s="1012" t="s">
        <v>1398</v>
      </c>
      <c r="C40" s="1017" t="s">
        <v>1399</v>
      </c>
      <c r="D40" s="1023" t="s">
        <v>1400</v>
      </c>
      <c r="E40" s="1047">
        <f t="shared" si="3"/>
        <v>182000</v>
      </c>
      <c r="F40" s="1025"/>
      <c r="G40" s="1025"/>
      <c r="H40" s="1049">
        <f t="shared" si="4"/>
        <v>182000</v>
      </c>
      <c r="I40" s="1018"/>
      <c r="J40" s="1018"/>
      <c r="K40" s="1018"/>
      <c r="L40" s="1018"/>
      <c r="M40" s="1025">
        <v>182000</v>
      </c>
      <c r="N40" s="1018"/>
      <c r="O40" s="1018"/>
      <c r="P40" s="1018"/>
      <c r="Q40" s="1018"/>
      <c r="R40" s="1018"/>
      <c r="S40" s="1018"/>
      <c r="T40" s="1018"/>
      <c r="U40" s="131"/>
    </row>
    <row r="41" spans="1:21" s="199" customFormat="1" ht="21.75" x14ac:dyDescent="0.5">
      <c r="A41" s="883"/>
      <c r="B41" s="1051"/>
      <c r="C41" s="738"/>
      <c r="D41" s="738"/>
      <c r="E41" s="1052">
        <f t="shared" ref="E41" si="5">SUM(E30:E40)</f>
        <v>1525700</v>
      </c>
      <c r="F41" s="885">
        <f t="shared" ref="F41" si="6">SUM(F30:F40)</f>
        <v>0</v>
      </c>
      <c r="G41" s="885">
        <f t="shared" ref="G41" si="7">SUM(G30:G40)</f>
        <v>0</v>
      </c>
      <c r="H41" s="1052">
        <f t="shared" ref="H41:T41" si="8">SUM(H30:H40)</f>
        <v>1525700</v>
      </c>
      <c r="I41" s="885">
        <f t="shared" si="8"/>
        <v>20750</v>
      </c>
      <c r="J41" s="885">
        <f t="shared" si="8"/>
        <v>20750</v>
      </c>
      <c r="K41" s="1052">
        <f t="shared" si="8"/>
        <v>212050</v>
      </c>
      <c r="L41" s="885">
        <f t="shared" si="8"/>
        <v>181350</v>
      </c>
      <c r="M41" s="885">
        <f t="shared" si="8"/>
        <v>369050</v>
      </c>
      <c r="N41" s="885">
        <f t="shared" si="8"/>
        <v>181350</v>
      </c>
      <c r="O41" s="885">
        <f t="shared" si="8"/>
        <v>212050</v>
      </c>
      <c r="P41" s="885">
        <f t="shared" si="8"/>
        <v>118250</v>
      </c>
      <c r="Q41" s="885">
        <f t="shared" si="8"/>
        <v>20750</v>
      </c>
      <c r="R41" s="885">
        <f t="shared" si="8"/>
        <v>26450</v>
      </c>
      <c r="S41" s="885">
        <f t="shared" si="8"/>
        <v>20750</v>
      </c>
      <c r="T41" s="885">
        <f t="shared" si="8"/>
        <v>142150</v>
      </c>
      <c r="U41" s="738"/>
    </row>
    <row r="42" spans="1:21" ht="93" x14ac:dyDescent="0.55000000000000004">
      <c r="A42" s="481">
        <v>115</v>
      </c>
      <c r="B42" s="496" t="s">
        <v>464</v>
      </c>
      <c r="C42" s="131"/>
      <c r="D42" s="131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131"/>
    </row>
    <row r="43" spans="1:21" ht="65.25" x14ac:dyDescent="0.55000000000000004">
      <c r="A43" s="131"/>
      <c r="B43" s="1046" t="s">
        <v>1401</v>
      </c>
      <c r="C43" s="131"/>
      <c r="D43" s="131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1015" t="s">
        <v>1374</v>
      </c>
    </row>
    <row r="44" spans="1:21" x14ac:dyDescent="0.55000000000000004">
      <c r="A44" s="775"/>
      <c r="B44" s="775"/>
      <c r="C44" s="775"/>
      <c r="D44" s="775"/>
      <c r="E44" s="885"/>
      <c r="F44" s="885"/>
      <c r="G44" s="885"/>
      <c r="H44" s="885"/>
      <c r="I44" s="885"/>
      <c r="J44" s="885"/>
      <c r="K44" s="885"/>
      <c r="L44" s="885"/>
      <c r="M44" s="885"/>
      <c r="N44" s="885"/>
      <c r="O44" s="885"/>
      <c r="P44" s="885"/>
      <c r="Q44" s="885"/>
      <c r="R44" s="885"/>
      <c r="S44" s="885"/>
      <c r="T44" s="885"/>
      <c r="U44" s="775"/>
    </row>
    <row r="45" spans="1:21" x14ac:dyDescent="0.55000000000000004">
      <c r="A45" s="155"/>
      <c r="B45" s="155"/>
      <c r="C45" s="155"/>
      <c r="D45" s="155"/>
      <c r="E45" s="1054">
        <f>E44+E41+E27</f>
        <v>1569200</v>
      </c>
      <c r="F45" s="1053">
        <f t="shared" ref="F45:T45" si="9">F44+F41+F27</f>
        <v>0</v>
      </c>
      <c r="G45" s="1053">
        <f t="shared" si="9"/>
        <v>0</v>
      </c>
      <c r="H45" s="1054">
        <f t="shared" si="9"/>
        <v>1569200</v>
      </c>
      <c r="I45" s="1053">
        <f t="shared" si="9"/>
        <v>20750</v>
      </c>
      <c r="J45" s="1053">
        <f t="shared" si="9"/>
        <v>20750</v>
      </c>
      <c r="K45" s="1054">
        <f t="shared" si="9"/>
        <v>212050</v>
      </c>
      <c r="L45" s="1053">
        <f t="shared" si="9"/>
        <v>187050</v>
      </c>
      <c r="M45" s="1053">
        <f t="shared" si="9"/>
        <v>369050</v>
      </c>
      <c r="N45" s="1053">
        <f t="shared" si="9"/>
        <v>196350</v>
      </c>
      <c r="O45" s="1053">
        <f t="shared" si="9"/>
        <v>212050</v>
      </c>
      <c r="P45" s="1053">
        <f t="shared" si="9"/>
        <v>118250</v>
      </c>
      <c r="Q45" s="1053">
        <f t="shared" si="9"/>
        <v>20750</v>
      </c>
      <c r="R45" s="1053">
        <f t="shared" si="9"/>
        <v>26450</v>
      </c>
      <c r="S45" s="1053">
        <f t="shared" si="9"/>
        <v>26450</v>
      </c>
      <c r="T45" s="1053">
        <f t="shared" si="9"/>
        <v>159250</v>
      </c>
      <c r="U45" s="155"/>
    </row>
  </sheetData>
  <mergeCells count="9">
    <mergeCell ref="A1:U1"/>
    <mergeCell ref="A13:A15"/>
    <mergeCell ref="B13:B15"/>
    <mergeCell ref="E13:H13"/>
    <mergeCell ref="I13:T13"/>
    <mergeCell ref="I14:K14"/>
    <mergeCell ref="L14:N14"/>
    <mergeCell ref="O14:Q14"/>
    <mergeCell ref="R14:T14"/>
  </mergeCells>
  <pageMargins left="0.59055118110236227" right="0.11811023622047245" top="0.55118110236220474" bottom="0.35433070866141736" header="0.31496062992125984" footer="0.31496062992125984"/>
  <pageSetup paperSize="5" scale="7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2">
    <tabColor rgb="FFFFFF00"/>
  </sheetPr>
  <dimension ref="A1:U74"/>
  <sheetViews>
    <sheetView zoomScale="70" zoomScaleNormal="70" workbookViewId="0">
      <selection activeCell="R74" sqref="R74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1.5703125" style="107" customWidth="1"/>
    <col min="4" max="4" width="18.28515625" style="107" customWidth="1"/>
    <col min="5" max="5" width="12.140625" style="107" customWidth="1"/>
    <col min="6" max="6" width="12" style="107" customWidth="1"/>
    <col min="7" max="7" width="11.28515625" style="107" customWidth="1"/>
    <col min="8" max="8" width="9.5703125" style="107" customWidth="1"/>
    <col min="9" max="9" width="9.140625" style="107" customWidth="1"/>
    <col min="10" max="10" width="10.28515625" style="107" customWidth="1"/>
    <col min="11" max="11" width="9.42578125" style="107" customWidth="1"/>
    <col min="12" max="12" width="11.28515625" style="107" bestFit="1" customWidth="1"/>
    <col min="13" max="13" width="9.85546875" style="107" bestFit="1" customWidth="1"/>
    <col min="14" max="14" width="7.5703125" style="107" customWidth="1"/>
    <col min="15" max="15" width="9.85546875" style="107" bestFit="1" customWidth="1"/>
    <col min="16" max="16" width="9.42578125" style="107" bestFit="1" customWidth="1"/>
    <col min="17" max="17" width="7.85546875" style="107" customWidth="1"/>
    <col min="18" max="18" width="8.42578125" style="107" customWidth="1"/>
    <col min="19" max="19" width="9.42578125" style="107" bestFit="1" customWidth="1"/>
    <col min="20" max="20" width="7.85546875" style="107" customWidth="1"/>
    <col min="21" max="21" width="10.5703125" style="107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s="1" customFormat="1" ht="21" customHeight="1" x14ac:dyDescent="0.55000000000000004">
      <c r="A2" s="25"/>
      <c r="B2" s="45" t="s">
        <v>26</v>
      </c>
      <c r="C2" s="28" t="s">
        <v>34</v>
      </c>
      <c r="E2" s="156" t="s">
        <v>29</v>
      </c>
      <c r="F2" s="3"/>
      <c r="G2" s="179" t="s">
        <v>30</v>
      </c>
      <c r="H2" s="3"/>
      <c r="J2" s="179" t="s">
        <v>27</v>
      </c>
    </row>
    <row r="3" spans="1:21" ht="21" customHeight="1" x14ac:dyDescent="0.55000000000000004">
      <c r="A3" s="25"/>
      <c r="B3" s="45" t="s">
        <v>48</v>
      </c>
      <c r="C3" s="109" t="s">
        <v>280</v>
      </c>
      <c r="D3" s="114"/>
      <c r="F3" s="115"/>
      <c r="G3" s="115"/>
      <c r="H3" s="115"/>
    </row>
    <row r="4" spans="1:21" s="1" customFormat="1" ht="21" customHeight="1" x14ac:dyDescent="0.55000000000000004">
      <c r="A4" s="25"/>
      <c r="B4" s="45" t="s">
        <v>515</v>
      </c>
      <c r="C4" s="28" t="s">
        <v>645</v>
      </c>
      <c r="D4" s="21"/>
      <c r="E4" s="2"/>
      <c r="F4" s="2"/>
      <c r="G4" s="2"/>
    </row>
    <row r="5" spans="1:21" s="1" customFormat="1" ht="21" customHeight="1" x14ac:dyDescent="0.55000000000000004">
      <c r="A5" s="25"/>
      <c r="B5" s="45" t="s">
        <v>18</v>
      </c>
      <c r="C5" s="166" t="s">
        <v>28</v>
      </c>
      <c r="D5" s="167" t="s">
        <v>49</v>
      </c>
      <c r="E5" s="166"/>
      <c r="F5" s="166" t="s">
        <v>50</v>
      </c>
      <c r="G5" s="166" t="s">
        <v>51</v>
      </c>
      <c r="H5" s="166" t="s">
        <v>54</v>
      </c>
      <c r="I5" s="166" t="s">
        <v>52</v>
      </c>
      <c r="J5" s="166" t="s">
        <v>53</v>
      </c>
    </row>
    <row r="6" spans="1:21" s="1" customFormat="1" ht="21" customHeight="1" x14ac:dyDescent="0.65">
      <c r="A6" s="25"/>
      <c r="B6" s="27" t="s">
        <v>32</v>
      </c>
      <c r="C6" s="18"/>
      <c r="D6" s="1" t="s">
        <v>646</v>
      </c>
      <c r="F6" s="21"/>
      <c r="H6" s="21"/>
      <c r="J6" s="21"/>
    </row>
    <row r="7" spans="1:21" s="1" customFormat="1" ht="21" customHeight="1" x14ac:dyDescent="0.65">
      <c r="A7" s="25"/>
      <c r="B7" s="27"/>
      <c r="C7" s="18"/>
      <c r="D7" s="1" t="s">
        <v>647</v>
      </c>
      <c r="F7" s="21"/>
      <c r="H7" s="21"/>
    </row>
    <row r="8" spans="1:21" s="1" customFormat="1" ht="21" customHeight="1" x14ac:dyDescent="0.65">
      <c r="A8" s="25"/>
      <c r="B8" s="27" t="s">
        <v>502</v>
      </c>
      <c r="C8" s="18"/>
      <c r="D8" s="568" t="s">
        <v>648</v>
      </c>
      <c r="E8" s="169"/>
      <c r="F8" s="170"/>
      <c r="G8" s="170"/>
      <c r="H8" s="170"/>
      <c r="I8" s="168"/>
      <c r="J8" s="168"/>
    </row>
    <row r="9" spans="1:21" s="1" customFormat="1" ht="21" customHeight="1" x14ac:dyDescent="0.65">
      <c r="A9" s="25"/>
      <c r="B9" s="27"/>
      <c r="C9" s="18"/>
      <c r="D9" s="1814" t="s">
        <v>649</v>
      </c>
      <c r="E9" s="1814"/>
      <c r="F9" s="1814"/>
      <c r="G9" s="170"/>
      <c r="H9" s="170"/>
      <c r="I9" s="168"/>
      <c r="J9" s="168"/>
    </row>
    <row r="10" spans="1:21" s="1" customFormat="1" ht="21" customHeight="1" x14ac:dyDescent="0.65">
      <c r="A10" s="25"/>
      <c r="B10" s="27"/>
      <c r="C10" s="18"/>
      <c r="D10" s="1815" t="s">
        <v>650</v>
      </c>
      <c r="E10" s="1815"/>
      <c r="F10" s="1815"/>
      <c r="G10" s="2"/>
      <c r="H10" s="2"/>
    </row>
    <row r="11" spans="1:21" ht="21" customHeight="1" x14ac:dyDescent="0.55000000000000004">
      <c r="A11" s="1749" t="s">
        <v>0</v>
      </c>
      <c r="B11" s="1749" t="s">
        <v>31</v>
      </c>
      <c r="C11" s="118"/>
      <c r="D11" s="119" t="s">
        <v>24</v>
      </c>
      <c r="E11" s="1752" t="s">
        <v>1</v>
      </c>
      <c r="F11" s="1753"/>
      <c r="G11" s="1753"/>
      <c r="H11" s="1754"/>
      <c r="I11" s="1755" t="s">
        <v>203</v>
      </c>
      <c r="J11" s="1756"/>
      <c r="K11" s="1756"/>
      <c r="L11" s="1756"/>
      <c r="M11" s="1756"/>
      <c r="N11" s="1756"/>
      <c r="O11" s="1756"/>
      <c r="P11" s="1756"/>
      <c r="Q11" s="1756"/>
      <c r="R11" s="1756"/>
      <c r="S11" s="1756"/>
      <c r="T11" s="1757"/>
      <c r="U11" s="120"/>
    </row>
    <row r="12" spans="1:21" ht="21" customHeight="1" x14ac:dyDescent="0.55000000000000004">
      <c r="A12" s="1750"/>
      <c r="B12" s="1750"/>
      <c r="C12" s="145" t="s">
        <v>23</v>
      </c>
      <c r="D12" s="121" t="s">
        <v>25</v>
      </c>
      <c r="E12" s="122" t="s">
        <v>5</v>
      </c>
      <c r="F12" s="123" t="s">
        <v>204</v>
      </c>
      <c r="G12" s="123" t="s">
        <v>205</v>
      </c>
      <c r="H12" s="123" t="s">
        <v>206</v>
      </c>
      <c r="I12" s="1755" t="s">
        <v>207</v>
      </c>
      <c r="J12" s="1756"/>
      <c r="K12" s="1757"/>
      <c r="L12" s="1755" t="s">
        <v>208</v>
      </c>
      <c r="M12" s="1756"/>
      <c r="N12" s="1757"/>
      <c r="O12" s="1755" t="s">
        <v>209</v>
      </c>
      <c r="P12" s="1756"/>
      <c r="Q12" s="1757"/>
      <c r="R12" s="1755" t="s">
        <v>210</v>
      </c>
      <c r="S12" s="1756"/>
      <c r="T12" s="1757"/>
      <c r="U12" s="124" t="s">
        <v>8</v>
      </c>
    </row>
    <row r="13" spans="1:21" x14ac:dyDescent="0.55000000000000004">
      <c r="A13" s="1751"/>
      <c r="B13" s="1751"/>
      <c r="C13" s="71"/>
      <c r="D13" s="72"/>
      <c r="E13" s="72"/>
      <c r="F13" s="125" t="s">
        <v>6</v>
      </c>
      <c r="G13" s="125" t="s">
        <v>6</v>
      </c>
      <c r="H13" s="125" t="s">
        <v>6</v>
      </c>
      <c r="I13" s="126" t="s">
        <v>211</v>
      </c>
      <c r="J13" s="126" t="s">
        <v>212</v>
      </c>
      <c r="K13" s="126" t="s">
        <v>213</v>
      </c>
      <c r="L13" s="126" t="s">
        <v>214</v>
      </c>
      <c r="M13" s="126" t="s">
        <v>215</v>
      </c>
      <c r="N13" s="126" t="s">
        <v>216</v>
      </c>
      <c r="O13" s="126" t="s">
        <v>217</v>
      </c>
      <c r="P13" s="126" t="s">
        <v>218</v>
      </c>
      <c r="Q13" s="126" t="s">
        <v>219</v>
      </c>
      <c r="R13" s="126" t="s">
        <v>220</v>
      </c>
      <c r="S13" s="126" t="s">
        <v>221</v>
      </c>
      <c r="T13" s="126" t="s">
        <v>222</v>
      </c>
      <c r="U13" s="127"/>
    </row>
    <row r="14" spans="1:21" ht="96" x14ac:dyDescent="0.55000000000000004">
      <c r="A14" s="877">
        <v>116</v>
      </c>
      <c r="B14" s="474" t="s">
        <v>465</v>
      </c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929"/>
    </row>
    <row r="15" spans="1:21" ht="43.5" x14ac:dyDescent="0.55000000000000004">
      <c r="A15" s="183"/>
      <c r="B15" s="638" t="s">
        <v>1204</v>
      </c>
      <c r="C15" s="636" t="s">
        <v>1205</v>
      </c>
      <c r="D15" s="636" t="s">
        <v>1206</v>
      </c>
      <c r="E15" s="714"/>
      <c r="F15" s="714"/>
      <c r="G15" s="714"/>
      <c r="H15" s="714"/>
      <c r="I15" s="714"/>
      <c r="J15" s="714"/>
      <c r="K15" s="714"/>
      <c r="L15" s="714"/>
      <c r="M15" s="714"/>
      <c r="N15" s="714"/>
      <c r="O15" s="714"/>
      <c r="P15" s="714"/>
      <c r="Q15" s="714"/>
      <c r="R15" s="714"/>
      <c r="S15" s="714"/>
      <c r="T15" s="714"/>
      <c r="U15" s="712" t="s">
        <v>1203</v>
      </c>
    </row>
    <row r="16" spans="1:21" x14ac:dyDescent="0.55000000000000004">
      <c r="A16" s="828"/>
      <c r="B16" s="880"/>
      <c r="C16" s="775"/>
      <c r="D16" s="775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6"/>
      <c r="Q16" s="776"/>
      <c r="R16" s="776"/>
      <c r="S16" s="776"/>
      <c r="T16" s="776"/>
      <c r="U16" s="775"/>
    </row>
    <row r="17" spans="1:21" s="621" customFormat="1" ht="65.25" x14ac:dyDescent="0.55000000000000004">
      <c r="A17" s="1161"/>
      <c r="B17" s="822" t="s">
        <v>2310</v>
      </c>
      <c r="C17" s="870" t="s">
        <v>2311</v>
      </c>
      <c r="D17" s="1163" t="s">
        <v>2312</v>
      </c>
      <c r="E17" s="861">
        <f>F17+G17+H17</f>
        <v>14400</v>
      </c>
      <c r="F17" s="1468"/>
      <c r="G17" s="1468"/>
      <c r="H17" s="1468">
        <f>I17+J17+K17+L17+M17+N17+O17+P17+Q17+R17+S17+T17</f>
        <v>14400</v>
      </c>
      <c r="I17" s="1468"/>
      <c r="J17" s="1468">
        <v>14400</v>
      </c>
      <c r="K17" s="1468"/>
      <c r="L17" s="1468"/>
      <c r="M17" s="1468"/>
      <c r="N17" s="1468"/>
      <c r="O17" s="1468"/>
      <c r="P17" s="1468"/>
      <c r="Q17" s="1468"/>
      <c r="R17" s="1468"/>
      <c r="S17" s="1468"/>
      <c r="T17" s="1468"/>
      <c r="U17" s="712" t="s">
        <v>1037</v>
      </c>
    </row>
    <row r="18" spans="1:21" s="621" customFormat="1" x14ac:dyDescent="0.55000000000000004">
      <c r="A18" s="828"/>
      <c r="B18" s="880"/>
      <c r="C18" s="775"/>
      <c r="D18" s="775"/>
      <c r="E18" s="776">
        <f t="shared" ref="E18:T18" si="0">SUM(E17:E17)</f>
        <v>14400</v>
      </c>
      <c r="F18" s="776">
        <f t="shared" si="0"/>
        <v>0</v>
      </c>
      <c r="G18" s="776">
        <f t="shared" si="0"/>
        <v>0</v>
      </c>
      <c r="H18" s="776">
        <f t="shared" si="0"/>
        <v>14400</v>
      </c>
      <c r="I18" s="776">
        <f t="shared" si="0"/>
        <v>0</v>
      </c>
      <c r="J18" s="776">
        <f t="shared" si="0"/>
        <v>14400</v>
      </c>
      <c r="K18" s="776">
        <f t="shared" si="0"/>
        <v>0</v>
      </c>
      <c r="L18" s="776">
        <f t="shared" si="0"/>
        <v>0</v>
      </c>
      <c r="M18" s="776">
        <f t="shared" si="0"/>
        <v>0</v>
      </c>
      <c r="N18" s="776">
        <f t="shared" si="0"/>
        <v>0</v>
      </c>
      <c r="O18" s="776">
        <f t="shared" si="0"/>
        <v>0</v>
      </c>
      <c r="P18" s="776">
        <f t="shared" si="0"/>
        <v>0</v>
      </c>
      <c r="Q18" s="776">
        <f t="shared" si="0"/>
        <v>0</v>
      </c>
      <c r="R18" s="776">
        <f t="shared" si="0"/>
        <v>0</v>
      </c>
      <c r="S18" s="776">
        <f t="shared" si="0"/>
        <v>0</v>
      </c>
      <c r="T18" s="776">
        <f t="shared" si="0"/>
        <v>0</v>
      </c>
      <c r="U18" s="775"/>
    </row>
    <row r="19" spans="1:21" s="621" customFormat="1" ht="65.25" customHeight="1" x14ac:dyDescent="0.55000000000000004">
      <c r="A19" s="1161"/>
      <c r="B19" s="1682" t="s">
        <v>1682</v>
      </c>
      <c r="C19" s="1165"/>
      <c r="D19" s="1165"/>
      <c r="E19" s="1469"/>
      <c r="F19" s="1469"/>
      <c r="G19" s="1469"/>
      <c r="H19" s="1469"/>
      <c r="I19" s="1469"/>
      <c r="J19" s="1469"/>
      <c r="K19" s="1219"/>
      <c r="L19" s="1219"/>
      <c r="M19" s="1219"/>
      <c r="N19" s="1219"/>
      <c r="O19" s="872"/>
      <c r="P19" s="1219"/>
      <c r="Q19" s="1219"/>
      <c r="R19" s="1219"/>
      <c r="S19" s="1219"/>
      <c r="T19" s="1219"/>
      <c r="U19" s="612"/>
    </row>
    <row r="20" spans="1:21" s="621" customFormat="1" ht="65.25" x14ac:dyDescent="0.55000000000000004">
      <c r="A20" s="1161"/>
      <c r="B20" s="822" t="s">
        <v>1683</v>
      </c>
      <c r="C20" s="870" t="s">
        <v>1684</v>
      </c>
      <c r="D20" s="1163" t="s">
        <v>1685</v>
      </c>
      <c r="E20" s="1467"/>
      <c r="F20" s="1468"/>
      <c r="G20" s="1468"/>
      <c r="H20" s="1468"/>
      <c r="I20" s="1468"/>
      <c r="J20" s="1468"/>
      <c r="K20" s="1468"/>
      <c r="L20" s="1468"/>
      <c r="M20" s="1468"/>
      <c r="N20" s="1468"/>
      <c r="O20" s="1468"/>
      <c r="P20" s="1468"/>
      <c r="Q20" s="1468"/>
      <c r="R20" s="1468"/>
      <c r="S20" s="1468"/>
      <c r="T20" s="1468"/>
      <c r="U20" s="712" t="s">
        <v>1833</v>
      </c>
    </row>
    <row r="21" spans="1:21" s="621" customFormat="1" ht="65.25" x14ac:dyDescent="0.55000000000000004">
      <c r="A21" s="1161"/>
      <c r="B21" s="822" t="s">
        <v>1686</v>
      </c>
      <c r="C21" s="1164" t="s">
        <v>1687</v>
      </c>
      <c r="D21" s="1163" t="s">
        <v>1108</v>
      </c>
      <c r="E21" s="1467"/>
      <c r="F21" s="1468"/>
      <c r="G21" s="1468"/>
      <c r="H21" s="1468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612"/>
    </row>
    <row r="22" spans="1:21" s="621" customFormat="1" ht="65.25" x14ac:dyDescent="0.55000000000000004">
      <c r="A22" s="1161"/>
      <c r="B22" s="821" t="s">
        <v>1688</v>
      </c>
      <c r="C22" s="870" t="s">
        <v>1689</v>
      </c>
      <c r="D22" s="1163"/>
      <c r="E22" s="1467"/>
      <c r="F22" s="1468"/>
      <c r="G22" s="1468"/>
      <c r="H22" s="1468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292"/>
    </row>
    <row r="23" spans="1:21" s="621" customFormat="1" x14ac:dyDescent="0.55000000000000004">
      <c r="A23" s="828"/>
      <c r="B23" s="880"/>
      <c r="C23" s="775"/>
      <c r="D23" s="775"/>
      <c r="E23" s="776"/>
      <c r="F23" s="776"/>
      <c r="G23" s="776"/>
      <c r="H23" s="776"/>
      <c r="I23" s="776"/>
      <c r="J23" s="776"/>
      <c r="K23" s="776"/>
      <c r="L23" s="776"/>
      <c r="M23" s="776"/>
      <c r="N23" s="776"/>
      <c r="O23" s="776"/>
      <c r="P23" s="776"/>
      <c r="Q23" s="776"/>
      <c r="R23" s="776"/>
      <c r="S23" s="776"/>
      <c r="T23" s="776"/>
      <c r="U23" s="775"/>
    </row>
    <row r="24" spans="1:21" ht="72" x14ac:dyDescent="0.55000000000000004">
      <c r="A24" s="183">
        <v>117</v>
      </c>
      <c r="B24" s="475" t="s">
        <v>160</v>
      </c>
      <c r="C24" s="131"/>
      <c r="D24" s="131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73"/>
    </row>
    <row r="25" spans="1:21" ht="62.25" customHeight="1" x14ac:dyDescent="0.55000000000000004">
      <c r="A25" s="183"/>
      <c r="B25" s="1173" t="s">
        <v>1690</v>
      </c>
      <c r="C25" s="131"/>
      <c r="D25" s="131"/>
      <c r="E25" s="186"/>
      <c r="F25" s="186"/>
      <c r="G25" s="186"/>
      <c r="H25" s="186"/>
      <c r="I25" s="186"/>
      <c r="J25" s="186"/>
      <c r="K25" s="186"/>
      <c r="L25" s="202"/>
      <c r="M25" s="202"/>
      <c r="N25" s="202"/>
      <c r="O25" s="1137"/>
      <c r="P25" s="202"/>
      <c r="Q25" s="202"/>
      <c r="R25" s="202"/>
      <c r="S25" s="202"/>
      <c r="T25" s="202"/>
      <c r="U25" s="712" t="s">
        <v>1833</v>
      </c>
    </row>
    <row r="26" spans="1:21" ht="43.5" x14ac:dyDescent="0.55000000000000004">
      <c r="A26" s="183"/>
      <c r="B26" s="1166" t="s">
        <v>1691</v>
      </c>
      <c r="C26" s="763" t="s">
        <v>1692</v>
      </c>
      <c r="D26" s="1162">
        <v>23043</v>
      </c>
      <c r="E26" s="1170">
        <f>F26+G26+H26</f>
        <v>13400</v>
      </c>
      <c r="F26" s="860">
        <f>J26+K26+L26+M26+N26+O26+P26+Q26+R26+S26+T26</f>
        <v>13400</v>
      </c>
      <c r="G26" s="860"/>
      <c r="H26" s="860"/>
      <c r="I26" s="661"/>
      <c r="J26" s="661"/>
      <c r="K26" s="681"/>
      <c r="L26" s="661"/>
      <c r="M26" s="681">
        <v>13400</v>
      </c>
      <c r="N26" s="661"/>
      <c r="O26" s="661"/>
      <c r="P26" s="661"/>
      <c r="Q26" s="661"/>
      <c r="R26" s="661"/>
      <c r="S26" s="661"/>
      <c r="T26" s="661"/>
      <c r="U26" s="131"/>
    </row>
    <row r="27" spans="1:21" ht="43.5" x14ac:dyDescent="0.55000000000000004">
      <c r="A27" s="183"/>
      <c r="B27" s="1166" t="s">
        <v>1693</v>
      </c>
      <c r="C27" s="763" t="s">
        <v>1694</v>
      </c>
      <c r="D27" s="1162" t="s">
        <v>1108</v>
      </c>
      <c r="E27" s="1171"/>
      <c r="F27" s="860"/>
      <c r="G27" s="860"/>
      <c r="H27" s="860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131"/>
    </row>
    <row r="28" spans="1:21" ht="65.25" x14ac:dyDescent="0.55000000000000004">
      <c r="A28" s="183"/>
      <c r="B28" s="1167" t="s">
        <v>1695</v>
      </c>
      <c r="C28" s="763" t="s">
        <v>1696</v>
      </c>
      <c r="D28" s="1162" t="s">
        <v>1108</v>
      </c>
      <c r="E28" s="1171"/>
      <c r="F28" s="860"/>
      <c r="G28" s="860"/>
      <c r="H28" s="860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131"/>
    </row>
    <row r="29" spans="1:21" ht="43.5" x14ac:dyDescent="0.55000000000000004">
      <c r="A29" s="183"/>
      <c r="B29" s="746" t="s">
        <v>1697</v>
      </c>
      <c r="C29" s="763"/>
      <c r="D29" s="1162"/>
      <c r="E29" s="1171"/>
      <c r="F29" s="860"/>
      <c r="G29" s="860"/>
      <c r="H29" s="860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1"/>
      <c r="T29" s="661"/>
      <c r="U29" s="131"/>
    </row>
    <row r="30" spans="1:21" ht="43.5" x14ac:dyDescent="0.55000000000000004">
      <c r="A30" s="183"/>
      <c r="B30" s="746" t="s">
        <v>1698</v>
      </c>
      <c r="C30" s="763" t="s">
        <v>1699</v>
      </c>
      <c r="D30" s="1162" t="s">
        <v>1108</v>
      </c>
      <c r="E30" s="1171"/>
      <c r="F30" s="860"/>
      <c r="G30" s="860"/>
      <c r="H30" s="860"/>
      <c r="I30" s="661"/>
      <c r="J30" s="661"/>
      <c r="K30" s="661"/>
      <c r="L30" s="661"/>
      <c r="M30" s="661"/>
      <c r="N30" s="661"/>
      <c r="O30" s="661"/>
      <c r="P30" s="661"/>
      <c r="Q30" s="661"/>
      <c r="R30" s="661"/>
      <c r="S30" s="661"/>
      <c r="T30" s="661"/>
      <c r="U30" s="131"/>
    </row>
    <row r="31" spans="1:21" x14ac:dyDescent="0.55000000000000004">
      <c r="A31" s="183"/>
      <c r="B31" s="1168" t="s">
        <v>1700</v>
      </c>
      <c r="C31" s="763"/>
      <c r="D31" s="1162"/>
      <c r="E31" s="1171"/>
      <c r="F31" s="860"/>
      <c r="G31" s="860"/>
      <c r="H31" s="860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131"/>
    </row>
    <row r="32" spans="1:21" x14ac:dyDescent="0.55000000000000004">
      <c r="A32" s="183"/>
      <c r="B32" s="1168" t="s">
        <v>1701</v>
      </c>
      <c r="C32" s="763"/>
      <c r="D32" s="1162"/>
      <c r="E32" s="1171"/>
      <c r="F32" s="860"/>
      <c r="G32" s="860"/>
      <c r="H32" s="860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131"/>
    </row>
    <row r="33" spans="1:21" x14ac:dyDescent="0.55000000000000004">
      <c r="A33" s="183"/>
      <c r="B33" s="1168" t="s">
        <v>1702</v>
      </c>
      <c r="C33" s="763"/>
      <c r="D33" s="1162"/>
      <c r="E33" s="1171"/>
      <c r="F33" s="860"/>
      <c r="G33" s="860"/>
      <c r="H33" s="860"/>
      <c r="I33" s="661"/>
      <c r="J33" s="661"/>
      <c r="K33" s="661"/>
      <c r="L33" s="661"/>
      <c r="M33" s="661"/>
      <c r="N33" s="661"/>
      <c r="O33" s="661"/>
      <c r="P33" s="661"/>
      <c r="Q33" s="661"/>
      <c r="R33" s="661"/>
      <c r="S33" s="661"/>
      <c r="T33" s="661"/>
      <c r="U33" s="131"/>
    </row>
    <row r="34" spans="1:21" x14ac:dyDescent="0.55000000000000004">
      <c r="A34" s="183"/>
      <c r="B34" s="1168" t="s">
        <v>1703</v>
      </c>
      <c r="C34" s="223"/>
      <c r="D34" s="202"/>
      <c r="E34" s="661"/>
      <c r="F34" s="661"/>
      <c r="G34" s="661"/>
      <c r="H34" s="661"/>
      <c r="I34" s="661"/>
      <c r="J34" s="661"/>
      <c r="K34" s="661"/>
      <c r="L34" s="661"/>
      <c r="M34" s="661"/>
      <c r="N34" s="661"/>
      <c r="O34" s="661"/>
      <c r="P34" s="661"/>
      <c r="Q34" s="661"/>
      <c r="R34" s="661"/>
      <c r="S34" s="661"/>
      <c r="T34" s="661"/>
      <c r="U34" s="131"/>
    </row>
    <row r="35" spans="1:21" x14ac:dyDescent="0.55000000000000004">
      <c r="A35" s="183"/>
      <c r="B35" s="1168" t="s">
        <v>1704</v>
      </c>
      <c r="C35" s="223"/>
      <c r="D35" s="202"/>
      <c r="E35" s="661"/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131"/>
    </row>
    <row r="36" spans="1:21" x14ac:dyDescent="0.55000000000000004">
      <c r="A36" s="183"/>
      <c r="B36" s="1168" t="s">
        <v>1705</v>
      </c>
      <c r="C36" s="223"/>
      <c r="D36" s="202"/>
      <c r="E36" s="661"/>
      <c r="F36" s="661"/>
      <c r="G36" s="661"/>
      <c r="H36" s="661"/>
      <c r="I36" s="661"/>
      <c r="J36" s="661"/>
      <c r="K36" s="661"/>
      <c r="L36" s="661"/>
      <c r="M36" s="661"/>
      <c r="N36" s="661"/>
      <c r="O36" s="661"/>
      <c r="P36" s="661"/>
      <c r="Q36" s="661"/>
      <c r="R36" s="661"/>
      <c r="S36" s="661"/>
      <c r="T36" s="661"/>
      <c r="U36" s="131"/>
    </row>
    <row r="37" spans="1:21" x14ac:dyDescent="0.55000000000000004">
      <c r="A37" s="183"/>
      <c r="B37" s="746" t="s">
        <v>1706</v>
      </c>
      <c r="C37" s="763" t="s">
        <v>1707</v>
      </c>
      <c r="D37" s="1162" t="s">
        <v>1108</v>
      </c>
      <c r="E37" s="661"/>
      <c r="F37" s="661"/>
      <c r="G37" s="661"/>
      <c r="H37" s="661"/>
      <c r="I37" s="661"/>
      <c r="J37" s="661"/>
      <c r="K37" s="661"/>
      <c r="L37" s="661"/>
      <c r="M37" s="661"/>
      <c r="N37" s="661"/>
      <c r="O37" s="661"/>
      <c r="P37" s="661"/>
      <c r="Q37" s="661"/>
      <c r="R37" s="661"/>
      <c r="S37" s="661"/>
      <c r="T37" s="661"/>
      <c r="U37" s="131"/>
    </row>
    <row r="38" spans="1:21" x14ac:dyDescent="0.55000000000000004">
      <c r="A38" s="828"/>
      <c r="B38" s="883"/>
      <c r="C38" s="875"/>
      <c r="D38" s="1169"/>
      <c r="E38" s="739">
        <f>SUM(E26:E37)</f>
        <v>13400</v>
      </c>
      <c r="F38" s="739">
        <f t="shared" ref="F38:T38" si="1">SUM(F26:F37)</f>
        <v>13400</v>
      </c>
      <c r="G38" s="739">
        <f t="shared" si="1"/>
        <v>0</v>
      </c>
      <c r="H38" s="739">
        <f t="shared" si="1"/>
        <v>0</v>
      </c>
      <c r="I38" s="739">
        <f t="shared" si="1"/>
        <v>0</v>
      </c>
      <c r="J38" s="739">
        <f t="shared" si="1"/>
        <v>0</v>
      </c>
      <c r="K38" s="739">
        <f t="shared" si="1"/>
        <v>0</v>
      </c>
      <c r="L38" s="739">
        <f t="shared" si="1"/>
        <v>0</v>
      </c>
      <c r="M38" s="739">
        <f t="shared" si="1"/>
        <v>13400</v>
      </c>
      <c r="N38" s="739">
        <f t="shared" si="1"/>
        <v>0</v>
      </c>
      <c r="O38" s="739">
        <f t="shared" si="1"/>
        <v>0</v>
      </c>
      <c r="P38" s="739">
        <f t="shared" si="1"/>
        <v>0</v>
      </c>
      <c r="Q38" s="739">
        <f t="shared" si="1"/>
        <v>0</v>
      </c>
      <c r="R38" s="739">
        <f t="shared" si="1"/>
        <v>0</v>
      </c>
      <c r="S38" s="739">
        <f t="shared" si="1"/>
        <v>0</v>
      </c>
      <c r="T38" s="739">
        <f t="shared" si="1"/>
        <v>0</v>
      </c>
      <c r="U38" s="775"/>
    </row>
    <row r="39" spans="1:21" s="621" customFormat="1" x14ac:dyDescent="0.55000000000000004">
      <c r="A39" s="1161"/>
      <c r="B39" s="511" t="s">
        <v>1834</v>
      </c>
      <c r="C39" s="1258"/>
      <c r="D39" s="1236"/>
      <c r="E39" s="185">
        <f t="shared" ref="E39" si="2">H39+G39+F39</f>
        <v>1400</v>
      </c>
      <c r="F39" s="1237">
        <v>1400</v>
      </c>
      <c r="G39" s="1237"/>
      <c r="H39" s="1237"/>
      <c r="I39" s="1237"/>
      <c r="J39" s="1237"/>
      <c r="K39" s="1259"/>
      <c r="L39" s="1259"/>
      <c r="M39" s="1259"/>
      <c r="N39" s="1259"/>
      <c r="O39" s="1259"/>
      <c r="P39" s="1259"/>
      <c r="Q39" s="1259"/>
      <c r="R39" s="1259"/>
      <c r="S39" s="1259">
        <v>1400</v>
      </c>
      <c r="T39" s="665"/>
      <c r="U39" s="612" t="s">
        <v>1826</v>
      </c>
    </row>
    <row r="40" spans="1:21" s="621" customFormat="1" x14ac:dyDescent="0.55000000000000004">
      <c r="A40" s="828"/>
      <c r="B40" s="883"/>
      <c r="C40" s="875"/>
      <c r="D40" s="1169"/>
      <c r="E40" s="739">
        <f t="shared" ref="E40:T40" si="3">SUM(E39:E39)</f>
        <v>1400</v>
      </c>
      <c r="F40" s="739">
        <f t="shared" si="3"/>
        <v>1400</v>
      </c>
      <c r="G40" s="739">
        <f t="shared" si="3"/>
        <v>0</v>
      </c>
      <c r="H40" s="739">
        <f t="shared" si="3"/>
        <v>0</v>
      </c>
      <c r="I40" s="739">
        <f t="shared" si="3"/>
        <v>0</v>
      </c>
      <c r="J40" s="739">
        <f t="shared" si="3"/>
        <v>0</v>
      </c>
      <c r="K40" s="739">
        <f t="shared" si="3"/>
        <v>0</v>
      </c>
      <c r="L40" s="739">
        <f t="shared" si="3"/>
        <v>0</v>
      </c>
      <c r="M40" s="739">
        <f t="shared" si="3"/>
        <v>0</v>
      </c>
      <c r="N40" s="739">
        <f t="shared" si="3"/>
        <v>0</v>
      </c>
      <c r="O40" s="739">
        <f t="shared" si="3"/>
        <v>0</v>
      </c>
      <c r="P40" s="739">
        <f t="shared" si="3"/>
        <v>0</v>
      </c>
      <c r="Q40" s="739">
        <f t="shared" si="3"/>
        <v>0</v>
      </c>
      <c r="R40" s="739">
        <f t="shared" si="3"/>
        <v>0</v>
      </c>
      <c r="S40" s="739">
        <f t="shared" si="3"/>
        <v>1400</v>
      </c>
      <c r="T40" s="739">
        <f t="shared" si="3"/>
        <v>0</v>
      </c>
      <c r="U40" s="775"/>
    </row>
    <row r="41" spans="1:21" s="1511" customFormat="1" ht="21.75" x14ac:dyDescent="0.5">
      <c r="A41" s="1506"/>
      <c r="B41" s="1507" t="s">
        <v>2232</v>
      </c>
      <c r="C41" s="819" t="s">
        <v>2233</v>
      </c>
      <c r="D41" s="1508">
        <v>23285</v>
      </c>
      <c r="E41" s="1509"/>
      <c r="F41" s="1509"/>
      <c r="G41" s="1509"/>
      <c r="H41" s="1509"/>
      <c r="I41" s="824"/>
      <c r="J41" s="824" t="s">
        <v>2027</v>
      </c>
      <c r="K41" s="824"/>
      <c r="L41" s="824"/>
      <c r="M41" s="824"/>
      <c r="N41" s="824"/>
      <c r="O41" s="824"/>
      <c r="P41" s="824"/>
      <c r="Q41" s="824"/>
      <c r="R41" s="824"/>
      <c r="S41" s="824"/>
      <c r="T41" s="824"/>
      <c r="U41" s="1510" t="s">
        <v>2255</v>
      </c>
    </row>
    <row r="42" spans="1:21" s="1511" customFormat="1" ht="21.75" x14ac:dyDescent="0.25">
      <c r="A42" s="1506"/>
      <c r="B42" s="1507" t="s">
        <v>2234</v>
      </c>
      <c r="C42" s="819" t="s">
        <v>2235</v>
      </c>
      <c r="D42" s="824"/>
      <c r="E42" s="1509"/>
      <c r="F42" s="1509"/>
      <c r="G42" s="1509"/>
      <c r="H42" s="1509"/>
      <c r="I42" s="824"/>
      <c r="J42" s="824"/>
      <c r="K42" s="824"/>
      <c r="L42" s="824"/>
      <c r="M42" s="824"/>
      <c r="N42" s="824"/>
      <c r="O42" s="824"/>
      <c r="P42" s="824"/>
      <c r="Q42" s="824"/>
      <c r="R42" s="824"/>
      <c r="S42" s="824"/>
      <c r="T42" s="824"/>
      <c r="U42" s="825"/>
    </row>
    <row r="43" spans="1:21" s="1511" customFormat="1" ht="21.75" x14ac:dyDescent="0.25">
      <c r="A43" s="1506"/>
      <c r="B43" s="1507" t="s">
        <v>2236</v>
      </c>
      <c r="C43" s="819" t="s">
        <v>2237</v>
      </c>
      <c r="D43" s="824"/>
      <c r="E43" s="1509"/>
      <c r="F43" s="1509"/>
      <c r="G43" s="1509"/>
      <c r="H43" s="1509"/>
      <c r="I43" s="824"/>
      <c r="J43" s="824"/>
      <c r="K43" s="824"/>
      <c r="L43" s="824"/>
      <c r="M43" s="824"/>
      <c r="N43" s="824"/>
      <c r="O43" s="824"/>
      <c r="P43" s="824"/>
      <c r="Q43" s="824"/>
      <c r="R43" s="824"/>
      <c r="S43" s="824"/>
      <c r="T43" s="824"/>
      <c r="U43" s="825"/>
    </row>
    <row r="44" spans="1:21" s="1511" customFormat="1" ht="21.75" x14ac:dyDescent="0.25">
      <c r="A44" s="1506"/>
      <c r="B44" s="1507" t="s">
        <v>2238</v>
      </c>
      <c r="C44" s="819" t="s">
        <v>2239</v>
      </c>
      <c r="D44" s="824"/>
      <c r="E44" s="1509"/>
      <c r="F44" s="1509"/>
      <c r="G44" s="1509"/>
      <c r="H44" s="1509"/>
      <c r="I44" s="824"/>
      <c r="J44" s="824"/>
      <c r="K44" s="824"/>
      <c r="L44" s="824"/>
      <c r="M44" s="824"/>
      <c r="N44" s="824"/>
      <c r="O44" s="824"/>
      <c r="P44" s="824"/>
      <c r="Q44" s="824"/>
      <c r="R44" s="824"/>
      <c r="S44" s="824"/>
      <c r="T44" s="824"/>
      <c r="U44" s="825"/>
    </row>
    <row r="45" spans="1:21" s="1511" customFormat="1" ht="21.75" x14ac:dyDescent="0.25">
      <c r="A45" s="1506"/>
      <c r="B45" s="1507"/>
      <c r="C45" s="819" t="s">
        <v>2240</v>
      </c>
      <c r="D45" s="824"/>
      <c r="E45" s="1509"/>
      <c r="F45" s="1509"/>
      <c r="G45" s="1509"/>
      <c r="H45" s="1509"/>
      <c r="I45" s="824"/>
      <c r="J45" s="824"/>
      <c r="K45" s="824"/>
      <c r="L45" s="824"/>
      <c r="M45" s="824"/>
      <c r="N45" s="824"/>
      <c r="O45" s="824"/>
      <c r="P45" s="824"/>
      <c r="Q45" s="824"/>
      <c r="R45" s="824"/>
      <c r="S45" s="824"/>
      <c r="T45" s="824"/>
      <c r="U45" s="825"/>
    </row>
    <row r="46" spans="1:21" s="1511" customFormat="1" ht="21.75" x14ac:dyDescent="0.25">
      <c r="A46" s="1506"/>
      <c r="B46" s="1512" t="s">
        <v>2241</v>
      </c>
      <c r="C46" s="819"/>
      <c r="D46" s="824"/>
      <c r="E46" s="1509"/>
      <c r="F46" s="1509"/>
      <c r="G46" s="1509"/>
      <c r="H46" s="1509"/>
      <c r="I46" s="824"/>
      <c r="J46" s="824"/>
      <c r="K46" s="824"/>
      <c r="L46" s="824"/>
      <c r="M46" s="824"/>
      <c r="N46" s="824"/>
      <c r="O46" s="824"/>
      <c r="P46" s="824"/>
      <c r="Q46" s="824"/>
      <c r="R46" s="824"/>
      <c r="S46" s="824"/>
      <c r="T46" s="824"/>
      <c r="U46" s="825"/>
    </row>
    <row r="47" spans="1:21" s="1511" customFormat="1" ht="21.75" x14ac:dyDescent="0.25">
      <c r="A47" s="1506"/>
      <c r="B47" s="1513" t="s">
        <v>2242</v>
      </c>
      <c r="C47" s="819"/>
      <c r="D47" s="824"/>
      <c r="E47" s="1509"/>
      <c r="F47" s="1509"/>
      <c r="G47" s="1509"/>
      <c r="H47" s="1509"/>
      <c r="I47" s="824"/>
      <c r="J47" s="824"/>
      <c r="K47" s="824"/>
      <c r="L47" s="824"/>
      <c r="M47" s="824"/>
      <c r="N47" s="824"/>
      <c r="O47" s="824"/>
      <c r="P47" s="824"/>
      <c r="Q47" s="824"/>
      <c r="R47" s="824"/>
      <c r="S47" s="824"/>
      <c r="T47" s="824"/>
      <c r="U47" s="825"/>
    </row>
    <row r="48" spans="1:21" s="1511" customFormat="1" ht="21.75" x14ac:dyDescent="0.5">
      <c r="A48" s="1506"/>
      <c r="B48" s="1507"/>
      <c r="C48" s="1294"/>
      <c r="D48" s="1514"/>
      <c r="E48" s="1515"/>
      <c r="F48" s="1515"/>
      <c r="G48" s="1515"/>
      <c r="H48" s="1515"/>
      <c r="I48" s="1514"/>
      <c r="J48" s="1514"/>
      <c r="K48" s="1514"/>
      <c r="L48" s="1514"/>
      <c r="M48" s="1514"/>
      <c r="N48" s="1514"/>
      <c r="O48" s="1514"/>
      <c r="P48" s="1514"/>
      <c r="Q48" s="1514"/>
      <c r="R48" s="1514"/>
      <c r="S48" s="1514"/>
      <c r="T48" s="1514"/>
      <c r="U48" s="825"/>
    </row>
    <row r="49" spans="1:21" s="1511" customFormat="1" ht="21.75" x14ac:dyDescent="0.5">
      <c r="A49" s="1506"/>
      <c r="B49" s="1516" t="s">
        <v>2243</v>
      </c>
      <c r="C49" s="1294" t="s">
        <v>2244</v>
      </c>
      <c r="D49" s="1517">
        <v>242492</v>
      </c>
      <c r="E49" s="1518">
        <f>F49+G49+H49</f>
        <v>33000</v>
      </c>
      <c r="F49" s="1518">
        <f>I49+J49+K49+L49+M49+N49+O49+P49+Q49+R49+S49+T49</f>
        <v>33000</v>
      </c>
      <c r="G49" s="1219"/>
      <c r="H49" s="1219"/>
      <c r="I49" s="1519"/>
      <c r="J49" s="1519"/>
      <c r="K49" s="1520">
        <v>33000</v>
      </c>
      <c r="L49" s="1519"/>
      <c r="M49" s="1519"/>
      <c r="N49" s="1519"/>
      <c r="O49" s="1519"/>
      <c r="P49" s="1519"/>
      <c r="Q49" s="1519"/>
      <c r="R49" s="1519"/>
      <c r="S49" s="1519"/>
      <c r="T49" s="1519"/>
      <c r="U49" s="825"/>
    </row>
    <row r="50" spans="1:21" s="1511" customFormat="1" ht="21.75" x14ac:dyDescent="0.5">
      <c r="A50" s="1506"/>
      <c r="B50" s="819"/>
      <c r="C50" s="1294" t="s">
        <v>2233</v>
      </c>
      <c r="D50" s="1514"/>
      <c r="E50" s="1219"/>
      <c r="F50" s="1219"/>
      <c r="G50" s="1219"/>
      <c r="H50" s="1219"/>
      <c r="I50" s="1519"/>
      <c r="J50" s="1519"/>
      <c r="K50" s="1519"/>
      <c r="L50" s="1519"/>
      <c r="M50" s="1519"/>
      <c r="N50" s="1519"/>
      <c r="O50" s="1519"/>
      <c r="P50" s="1519"/>
      <c r="Q50" s="1519"/>
      <c r="R50" s="1519"/>
      <c r="S50" s="1519"/>
      <c r="T50" s="1519"/>
      <c r="U50" s="825"/>
    </row>
    <row r="51" spans="1:21" s="1511" customFormat="1" ht="21.75" x14ac:dyDescent="0.5">
      <c r="A51" s="1506"/>
      <c r="B51" s="1521"/>
      <c r="C51" s="819" t="s">
        <v>2235</v>
      </c>
      <c r="D51" s="1514"/>
      <c r="E51" s="1219"/>
      <c r="F51" s="1219"/>
      <c r="G51" s="1219"/>
      <c r="H51" s="1219"/>
      <c r="I51" s="1519"/>
      <c r="J51" s="1519"/>
      <c r="K51" s="1519"/>
      <c r="L51" s="1519"/>
      <c r="M51" s="1519"/>
      <c r="N51" s="1519"/>
      <c r="O51" s="1519"/>
      <c r="P51" s="1519"/>
      <c r="Q51" s="1519"/>
      <c r="R51" s="1519"/>
      <c r="S51" s="1519"/>
      <c r="T51" s="1519"/>
      <c r="U51" s="825"/>
    </row>
    <row r="52" spans="1:21" s="1511" customFormat="1" ht="21.75" x14ac:dyDescent="0.5">
      <c r="A52" s="1506"/>
      <c r="B52" s="1294"/>
      <c r="C52" s="819" t="s">
        <v>2237</v>
      </c>
      <c r="D52" s="1514"/>
      <c r="E52" s="1219"/>
      <c r="F52" s="1219"/>
      <c r="G52" s="1219"/>
      <c r="H52" s="1219"/>
      <c r="I52" s="1519"/>
      <c r="J52" s="1519"/>
      <c r="K52" s="1519"/>
      <c r="L52" s="1519"/>
      <c r="M52" s="1519"/>
      <c r="N52" s="1519"/>
      <c r="O52" s="1519"/>
      <c r="P52" s="1519"/>
      <c r="Q52" s="1519"/>
      <c r="R52" s="1519"/>
      <c r="S52" s="1519"/>
      <c r="T52" s="1519"/>
      <c r="U52" s="825"/>
    </row>
    <row r="53" spans="1:21" s="1511" customFormat="1" ht="21.75" x14ac:dyDescent="0.5">
      <c r="A53" s="1506"/>
      <c r="B53" s="1516"/>
      <c r="C53" s="819" t="s">
        <v>2239</v>
      </c>
      <c r="D53" s="1514"/>
      <c r="E53" s="1219"/>
      <c r="F53" s="1219"/>
      <c r="G53" s="1219"/>
      <c r="H53" s="1219"/>
      <c r="I53" s="1519"/>
      <c r="J53" s="1519"/>
      <c r="K53" s="1519"/>
      <c r="L53" s="1519"/>
      <c r="M53" s="1519"/>
      <c r="N53" s="1519"/>
      <c r="O53" s="1519"/>
      <c r="P53" s="1519"/>
      <c r="Q53" s="1519"/>
      <c r="R53" s="1519"/>
      <c r="S53" s="1519"/>
      <c r="T53" s="1519"/>
      <c r="U53" s="825"/>
    </row>
    <row r="54" spans="1:21" s="1511" customFormat="1" ht="21.75" x14ac:dyDescent="0.5">
      <c r="A54" s="1506"/>
      <c r="B54" s="1516"/>
      <c r="C54" s="819" t="s">
        <v>2240</v>
      </c>
      <c r="D54" s="1514"/>
      <c r="E54" s="1219"/>
      <c r="F54" s="1219"/>
      <c r="G54" s="1219"/>
      <c r="H54" s="1219"/>
      <c r="I54" s="1519"/>
      <c r="J54" s="1519"/>
      <c r="K54" s="1519"/>
      <c r="L54" s="1519"/>
      <c r="M54" s="1519"/>
      <c r="N54" s="1519"/>
      <c r="O54" s="1519"/>
      <c r="P54" s="1519"/>
      <c r="Q54" s="1519"/>
      <c r="R54" s="1519"/>
      <c r="S54" s="1519"/>
      <c r="T54" s="1519"/>
      <c r="U54" s="825"/>
    </row>
    <row r="55" spans="1:21" s="1511" customFormat="1" ht="21.75" x14ac:dyDescent="0.5">
      <c r="A55" s="1506"/>
      <c r="B55" s="1516"/>
      <c r="C55" s="819" t="s">
        <v>2245</v>
      </c>
      <c r="D55" s="1514"/>
      <c r="E55" s="1219"/>
      <c r="F55" s="1219"/>
      <c r="G55" s="1219"/>
      <c r="H55" s="1219"/>
      <c r="I55" s="1519"/>
      <c r="J55" s="1519"/>
      <c r="K55" s="1519"/>
      <c r="L55" s="1519"/>
      <c r="M55" s="1519"/>
      <c r="N55" s="1519"/>
      <c r="O55" s="1519"/>
      <c r="P55" s="1519"/>
      <c r="Q55" s="1519"/>
      <c r="R55" s="1519"/>
      <c r="S55" s="1519"/>
      <c r="T55" s="1519"/>
      <c r="U55" s="825"/>
    </row>
    <row r="56" spans="1:21" s="1511" customFormat="1" ht="21.75" x14ac:dyDescent="0.5">
      <c r="A56" s="1506"/>
      <c r="B56" s="1516" t="s">
        <v>2246</v>
      </c>
      <c r="C56" s="819" t="s">
        <v>2247</v>
      </c>
      <c r="D56" s="1522" t="s">
        <v>1217</v>
      </c>
      <c r="E56" s="1219"/>
      <c r="F56" s="1219"/>
      <c r="G56" s="1219"/>
      <c r="H56" s="1219"/>
      <c r="I56" s="1519"/>
      <c r="J56" s="1519"/>
      <c r="K56" s="1519"/>
      <c r="L56" s="1519"/>
      <c r="M56" s="1519"/>
      <c r="N56" s="1519"/>
      <c r="O56" s="1519"/>
      <c r="P56" s="1519"/>
      <c r="Q56" s="1519"/>
      <c r="R56" s="1519"/>
      <c r="S56" s="1519"/>
      <c r="T56" s="1519"/>
      <c r="U56" s="825"/>
    </row>
    <row r="57" spans="1:21" s="1511" customFormat="1" ht="21.75" x14ac:dyDescent="0.5">
      <c r="A57" s="1506"/>
      <c r="B57" s="1516" t="s">
        <v>2248</v>
      </c>
      <c r="C57" s="819" t="s">
        <v>2249</v>
      </c>
      <c r="D57" s="1514"/>
      <c r="E57" s="1219"/>
      <c r="F57" s="1219"/>
      <c r="G57" s="1219"/>
      <c r="H57" s="1219"/>
      <c r="I57" s="1519"/>
      <c r="J57" s="1519"/>
      <c r="K57" s="1519"/>
      <c r="L57" s="1519"/>
      <c r="M57" s="1519"/>
      <c r="N57" s="1519"/>
      <c r="O57" s="1519"/>
      <c r="P57" s="1519"/>
      <c r="Q57" s="1519"/>
      <c r="R57" s="1519"/>
      <c r="S57" s="1519"/>
      <c r="T57" s="1519"/>
      <c r="U57" s="825"/>
    </row>
    <row r="58" spans="1:21" s="1511" customFormat="1" ht="21.75" x14ac:dyDescent="0.5">
      <c r="A58" s="1506"/>
      <c r="B58" s="1516" t="s">
        <v>2250</v>
      </c>
      <c r="C58" s="819" t="s">
        <v>2251</v>
      </c>
      <c r="D58" s="1514"/>
      <c r="E58" s="1219"/>
      <c r="F58" s="1219"/>
      <c r="G58" s="1219"/>
      <c r="H58" s="1219"/>
      <c r="I58" s="1519"/>
      <c r="J58" s="1519"/>
      <c r="K58" s="1519"/>
      <c r="L58" s="1519"/>
      <c r="M58" s="1519"/>
      <c r="N58" s="1519"/>
      <c r="O58" s="1519"/>
      <c r="P58" s="1519"/>
      <c r="Q58" s="1519"/>
      <c r="R58" s="1519"/>
      <c r="S58" s="1519"/>
      <c r="T58" s="1519"/>
      <c r="U58" s="825"/>
    </row>
    <row r="59" spans="1:21" s="1511" customFormat="1" ht="21.75" x14ac:dyDescent="0.5">
      <c r="A59" s="1506"/>
      <c r="B59" s="1516" t="s">
        <v>2252</v>
      </c>
      <c r="C59" s="819"/>
      <c r="D59" s="1514"/>
      <c r="E59" s="1219"/>
      <c r="F59" s="1219"/>
      <c r="G59" s="1219"/>
      <c r="H59" s="1219"/>
      <c r="I59" s="1519"/>
      <c r="J59" s="1519"/>
      <c r="K59" s="1519"/>
      <c r="L59" s="1519"/>
      <c r="M59" s="1519"/>
      <c r="N59" s="1519"/>
      <c r="O59" s="1519"/>
      <c r="P59" s="1519"/>
      <c r="Q59" s="1519"/>
      <c r="R59" s="1519"/>
      <c r="S59" s="1519"/>
      <c r="T59" s="1519"/>
      <c r="U59" s="825"/>
    </row>
    <row r="60" spans="1:21" s="1511" customFormat="1" ht="21.75" x14ac:dyDescent="0.5">
      <c r="A60" s="1506"/>
      <c r="B60" s="1516" t="s">
        <v>2253</v>
      </c>
      <c r="C60" s="819"/>
      <c r="D60" s="1514"/>
      <c r="E60" s="1219"/>
      <c r="F60" s="1219"/>
      <c r="G60" s="1219"/>
      <c r="H60" s="1219"/>
      <c r="I60" s="1519"/>
      <c r="J60" s="1519"/>
      <c r="K60" s="1519"/>
      <c r="L60" s="1519"/>
      <c r="M60" s="1519"/>
      <c r="N60" s="1519"/>
      <c r="O60" s="1519"/>
      <c r="P60" s="1519"/>
      <c r="Q60" s="1519"/>
      <c r="R60" s="1519"/>
      <c r="S60" s="1519"/>
      <c r="T60" s="1519"/>
      <c r="U60" s="825"/>
    </row>
    <row r="61" spans="1:21" s="1511" customFormat="1" ht="21.75" x14ac:dyDescent="0.5">
      <c r="A61" s="1506"/>
      <c r="B61" s="1516" t="s">
        <v>2254</v>
      </c>
      <c r="C61" s="819"/>
      <c r="D61" s="1514"/>
      <c r="E61" s="1219"/>
      <c r="F61" s="1219"/>
      <c r="G61" s="1219"/>
      <c r="H61" s="1219"/>
      <c r="I61" s="1519"/>
      <c r="J61" s="1519"/>
      <c r="K61" s="1519"/>
      <c r="L61" s="1519"/>
      <c r="M61" s="1519"/>
      <c r="N61" s="1519"/>
      <c r="O61" s="1519"/>
      <c r="P61" s="1519"/>
      <c r="Q61" s="1519"/>
      <c r="R61" s="1519"/>
      <c r="S61" s="1519"/>
      <c r="T61" s="1519"/>
      <c r="U61" s="825"/>
    </row>
    <row r="62" spans="1:21" s="1511" customFormat="1" ht="21.75" x14ac:dyDescent="0.5">
      <c r="A62" s="1523"/>
      <c r="B62" s="1524"/>
      <c r="C62" s="1525"/>
      <c r="D62" s="1526"/>
      <c r="E62" s="1527">
        <f>SUM(E49:E61)</f>
        <v>33000</v>
      </c>
      <c r="F62" s="1527">
        <f t="shared" ref="F62:T62" si="4">SUM(F49:F61)</f>
        <v>33000</v>
      </c>
      <c r="G62" s="1527">
        <f t="shared" si="4"/>
        <v>0</v>
      </c>
      <c r="H62" s="1527">
        <f t="shared" si="4"/>
        <v>0</v>
      </c>
      <c r="I62" s="1527">
        <f t="shared" si="4"/>
        <v>0</v>
      </c>
      <c r="J62" s="1527">
        <f t="shared" si="4"/>
        <v>0</v>
      </c>
      <c r="K62" s="1527">
        <f t="shared" si="4"/>
        <v>33000</v>
      </c>
      <c r="L62" s="1527">
        <f t="shared" si="4"/>
        <v>0</v>
      </c>
      <c r="M62" s="1527">
        <f t="shared" si="4"/>
        <v>0</v>
      </c>
      <c r="N62" s="1527">
        <f t="shared" si="4"/>
        <v>0</v>
      </c>
      <c r="O62" s="1527">
        <f t="shared" si="4"/>
        <v>0</v>
      </c>
      <c r="P62" s="1527">
        <f t="shared" si="4"/>
        <v>0</v>
      </c>
      <c r="Q62" s="1527">
        <f t="shared" si="4"/>
        <v>0</v>
      </c>
      <c r="R62" s="1527">
        <f t="shared" si="4"/>
        <v>0</v>
      </c>
      <c r="S62" s="1527">
        <f t="shared" si="4"/>
        <v>0</v>
      </c>
      <c r="T62" s="1527">
        <f t="shared" si="4"/>
        <v>0</v>
      </c>
      <c r="U62" s="1359"/>
    </row>
    <row r="63" spans="1:21" ht="72" x14ac:dyDescent="0.55000000000000004">
      <c r="A63" s="183">
        <v>118</v>
      </c>
      <c r="B63" s="475" t="s">
        <v>466</v>
      </c>
      <c r="C63" s="131"/>
      <c r="D63" s="131"/>
      <c r="E63" s="188"/>
      <c r="F63" s="188"/>
      <c r="G63" s="188" t="s">
        <v>1225</v>
      </c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31"/>
    </row>
    <row r="64" spans="1:21" ht="43.5" x14ac:dyDescent="0.55000000000000004">
      <c r="A64" s="183"/>
      <c r="B64" s="634" t="s">
        <v>1207</v>
      </c>
      <c r="C64" s="712" t="s">
        <v>1208</v>
      </c>
      <c r="D64" s="712" t="s">
        <v>1209</v>
      </c>
      <c r="E64" s="1172">
        <f t="shared" ref="E64:E69" si="5">F64+G64+H64</f>
        <v>25000</v>
      </c>
      <c r="F64" s="1172">
        <f t="shared" ref="F64:F69" si="6">J64+K64+L64+M64+N64+O64+P64+Q64+R64+S64+T64</f>
        <v>25000</v>
      </c>
      <c r="G64" s="1172"/>
      <c r="H64" s="1172"/>
      <c r="I64" s="1172"/>
      <c r="J64" s="1172"/>
      <c r="K64" s="1172">
        <v>10000</v>
      </c>
      <c r="L64" s="1172">
        <v>15000</v>
      </c>
      <c r="M64" s="1172"/>
      <c r="N64" s="1172"/>
      <c r="O64" s="1172"/>
      <c r="P64" s="1172"/>
      <c r="Q64" s="1172"/>
      <c r="R64" s="1172"/>
      <c r="S64" s="1172"/>
      <c r="T64" s="1172"/>
      <c r="U64" s="712" t="s">
        <v>1203</v>
      </c>
    </row>
    <row r="65" spans="1:21" ht="43.5" x14ac:dyDescent="0.55000000000000004">
      <c r="A65" s="183"/>
      <c r="B65" s="634" t="s">
        <v>1210</v>
      </c>
      <c r="C65" s="634" t="s">
        <v>1211</v>
      </c>
      <c r="D65" s="928" t="s">
        <v>1212</v>
      </c>
      <c r="E65" s="1172">
        <f t="shared" si="5"/>
        <v>15000</v>
      </c>
      <c r="F65" s="1172">
        <f t="shared" si="6"/>
        <v>15000</v>
      </c>
      <c r="G65" s="1172"/>
      <c r="H65" s="1172"/>
      <c r="I65" s="1172"/>
      <c r="J65" s="1172"/>
      <c r="K65" s="1172"/>
      <c r="L65" s="1172">
        <v>15000</v>
      </c>
      <c r="M65" s="1172"/>
      <c r="N65" s="1172"/>
      <c r="O65" s="1172"/>
      <c r="P65" s="1172"/>
      <c r="Q65" s="1172"/>
      <c r="R65" s="1172"/>
      <c r="S65" s="1172"/>
      <c r="T65" s="1172"/>
      <c r="U65" s="712"/>
    </row>
    <row r="66" spans="1:21" ht="43.5" x14ac:dyDescent="0.55000000000000004">
      <c r="A66" s="183"/>
      <c r="B66" s="927" t="s">
        <v>1213</v>
      </c>
      <c r="C66" s="712" t="s">
        <v>1214</v>
      </c>
      <c r="D66" s="928">
        <v>23377</v>
      </c>
      <c r="E66" s="1172">
        <f t="shared" si="5"/>
        <v>45000</v>
      </c>
      <c r="F66" s="1172">
        <f t="shared" si="6"/>
        <v>45000</v>
      </c>
      <c r="G66" s="1172"/>
      <c r="H66" s="1172"/>
      <c r="I66" s="1172"/>
      <c r="J66" s="1172"/>
      <c r="K66" s="1172"/>
      <c r="L66" s="1172">
        <v>45000</v>
      </c>
      <c r="M66" s="1172"/>
      <c r="N66" s="1172"/>
      <c r="O66" s="1172"/>
      <c r="P66" s="1172"/>
      <c r="Q66" s="1172"/>
      <c r="R66" s="1172"/>
      <c r="S66" s="1172"/>
      <c r="T66" s="1172"/>
      <c r="U66" s="712"/>
    </row>
    <row r="67" spans="1:21" ht="43.5" x14ac:dyDescent="0.55000000000000004">
      <c r="A67" s="183"/>
      <c r="B67" s="927" t="s">
        <v>1215</v>
      </c>
      <c r="C67" s="634" t="s">
        <v>1216</v>
      </c>
      <c r="D67" s="928" t="s">
        <v>1217</v>
      </c>
      <c r="E67" s="1172">
        <f t="shared" si="5"/>
        <v>5000</v>
      </c>
      <c r="F67" s="1172">
        <f t="shared" si="6"/>
        <v>5000</v>
      </c>
      <c r="G67" s="1172"/>
      <c r="H67" s="1172"/>
      <c r="I67" s="1172"/>
      <c r="J67" s="1172"/>
      <c r="K67" s="1172"/>
      <c r="L67" s="1172">
        <v>5000</v>
      </c>
      <c r="M67" s="1172"/>
      <c r="N67" s="1172"/>
      <c r="O67" s="1172"/>
      <c r="P67" s="1172"/>
      <c r="Q67" s="1172"/>
      <c r="R67" s="1172"/>
      <c r="S67" s="1172"/>
      <c r="T67" s="1172"/>
      <c r="U67" s="712"/>
    </row>
    <row r="68" spans="1:21" ht="65.25" x14ac:dyDescent="0.55000000000000004">
      <c r="A68" s="183"/>
      <c r="B68" s="927" t="s">
        <v>1218</v>
      </c>
      <c r="C68" s="634" t="s">
        <v>1219</v>
      </c>
      <c r="D68" s="928" t="s">
        <v>1220</v>
      </c>
      <c r="E68" s="1172">
        <f t="shared" si="5"/>
        <v>100000</v>
      </c>
      <c r="F68" s="1172">
        <f t="shared" si="6"/>
        <v>100000</v>
      </c>
      <c r="G68" s="1172"/>
      <c r="H68" s="1172"/>
      <c r="I68" s="1172"/>
      <c r="J68" s="1172"/>
      <c r="K68" s="1172"/>
      <c r="L68" s="1172"/>
      <c r="M68" s="1172">
        <v>50000</v>
      </c>
      <c r="N68" s="1172"/>
      <c r="O68" s="1172">
        <v>50000</v>
      </c>
      <c r="P68" s="1172"/>
      <c r="Q68" s="1172"/>
      <c r="R68" s="1172"/>
      <c r="S68" s="1172"/>
      <c r="T68" s="1172"/>
      <c r="U68" s="634" t="s">
        <v>1221</v>
      </c>
    </row>
    <row r="69" spans="1:21" ht="43.5" x14ac:dyDescent="0.55000000000000004">
      <c r="A69" s="183"/>
      <c r="B69" s="927" t="s">
        <v>1222</v>
      </c>
      <c r="C69" s="634" t="s">
        <v>1223</v>
      </c>
      <c r="D69" s="928" t="s">
        <v>1224</v>
      </c>
      <c r="E69" s="1172">
        <f t="shared" si="5"/>
        <v>10000</v>
      </c>
      <c r="F69" s="1172">
        <f t="shared" si="6"/>
        <v>10000</v>
      </c>
      <c r="G69" s="1172"/>
      <c r="H69" s="1172"/>
      <c r="I69" s="1172"/>
      <c r="J69" s="1172"/>
      <c r="K69" s="1172"/>
      <c r="L69" s="1172"/>
      <c r="M69" s="1172">
        <v>5000</v>
      </c>
      <c r="N69" s="1172"/>
      <c r="O69" s="1172">
        <v>5000</v>
      </c>
      <c r="P69" s="1172"/>
      <c r="Q69" s="1172"/>
      <c r="R69" s="1172"/>
      <c r="S69" s="1172"/>
      <c r="T69" s="1172"/>
      <c r="U69" s="712"/>
    </row>
    <row r="70" spans="1:21" s="199" customFormat="1" ht="21.75" x14ac:dyDescent="0.5">
      <c r="A70" s="882"/>
      <c r="B70" s="1260"/>
      <c r="C70" s="738"/>
      <c r="D70" s="738"/>
      <c r="E70" s="739">
        <f>SUM(E64:E69)</f>
        <v>200000</v>
      </c>
      <c r="F70" s="739">
        <f t="shared" ref="F70:T70" si="7">SUM(F64:F69)</f>
        <v>200000</v>
      </c>
      <c r="G70" s="739">
        <f t="shared" si="7"/>
        <v>0</v>
      </c>
      <c r="H70" s="739">
        <f t="shared" si="7"/>
        <v>0</v>
      </c>
      <c r="I70" s="739">
        <f t="shared" si="7"/>
        <v>0</v>
      </c>
      <c r="J70" s="739">
        <f t="shared" si="7"/>
        <v>0</v>
      </c>
      <c r="K70" s="739">
        <f t="shared" si="7"/>
        <v>10000</v>
      </c>
      <c r="L70" s="739">
        <f t="shared" si="7"/>
        <v>80000</v>
      </c>
      <c r="M70" s="739">
        <f t="shared" si="7"/>
        <v>55000</v>
      </c>
      <c r="N70" s="739">
        <f t="shared" si="7"/>
        <v>0</v>
      </c>
      <c r="O70" s="739">
        <f t="shared" si="7"/>
        <v>55000</v>
      </c>
      <c r="P70" s="739">
        <f t="shared" si="7"/>
        <v>0</v>
      </c>
      <c r="Q70" s="739">
        <f t="shared" si="7"/>
        <v>0</v>
      </c>
      <c r="R70" s="739">
        <f t="shared" si="7"/>
        <v>0</v>
      </c>
      <c r="S70" s="739">
        <f t="shared" si="7"/>
        <v>0</v>
      </c>
      <c r="T70" s="739">
        <f t="shared" si="7"/>
        <v>0</v>
      </c>
      <c r="U70" s="738"/>
    </row>
    <row r="71" spans="1:21" s="621" customFormat="1" ht="152.25" x14ac:dyDescent="0.55000000000000004">
      <c r="A71" s="1161"/>
      <c r="B71" s="1247" t="s">
        <v>1829</v>
      </c>
      <c r="C71" s="1247" t="s">
        <v>1830</v>
      </c>
      <c r="D71" s="1253" t="s">
        <v>1217</v>
      </c>
      <c r="E71" s="332">
        <f>F71</f>
        <v>250000</v>
      </c>
      <c r="F71" s="1138">
        <f>I71+J71+K71+L71+M71+N71+O71+P71+Q71+R71+S71+T71</f>
        <v>250000</v>
      </c>
      <c r="G71" s="202"/>
      <c r="H71" s="1138"/>
      <c r="I71" s="202"/>
      <c r="J71" s="202"/>
      <c r="K71" s="202"/>
      <c r="L71" s="202"/>
      <c r="M71" s="263">
        <v>125000</v>
      </c>
      <c r="N71" s="263"/>
      <c r="O71" s="202"/>
      <c r="P71" s="202"/>
      <c r="Q71" s="202"/>
      <c r="R71" s="263">
        <v>125000</v>
      </c>
      <c r="S71" s="202"/>
      <c r="T71" s="202"/>
      <c r="U71" s="712" t="s">
        <v>1826</v>
      </c>
    </row>
    <row r="72" spans="1:21" s="621" customFormat="1" ht="87" x14ac:dyDescent="0.55000000000000004">
      <c r="A72" s="1161"/>
      <c r="B72" s="1252" t="s">
        <v>1831</v>
      </c>
      <c r="C72" s="1247" t="s">
        <v>1832</v>
      </c>
      <c r="D72" s="1253" t="s">
        <v>1217</v>
      </c>
      <c r="E72" s="1256">
        <f>F72</f>
        <v>150000</v>
      </c>
      <c r="F72" s="1257">
        <f>I72+J72+K72+L72+M72+N72+O72+P72+Q72+R72+S72+T72</f>
        <v>150000</v>
      </c>
      <c r="G72" s="865"/>
      <c r="H72" s="1245"/>
      <c r="I72" s="865"/>
      <c r="J72" s="865"/>
      <c r="K72" s="865"/>
      <c r="L72" s="865"/>
      <c r="M72" s="1245">
        <v>75000</v>
      </c>
      <c r="N72" s="1245"/>
      <c r="O72" s="865"/>
      <c r="P72" s="865"/>
      <c r="Q72" s="865"/>
      <c r="R72" s="1245">
        <v>75000</v>
      </c>
      <c r="S72" s="865"/>
      <c r="T72" s="1254"/>
      <c r="U72" s="612"/>
    </row>
    <row r="73" spans="1:21" x14ac:dyDescent="0.55000000000000004">
      <c r="A73" s="1249"/>
      <c r="B73" s="1250"/>
      <c r="C73" s="1251"/>
      <c r="D73" s="1251"/>
      <c r="E73" s="1255">
        <f>SUM(E71:E72)</f>
        <v>400000</v>
      </c>
      <c r="F73" s="1255">
        <f t="shared" ref="F73:T73" si="8">SUM(F71:F72)</f>
        <v>400000</v>
      </c>
      <c r="G73" s="1255">
        <f t="shared" si="8"/>
        <v>0</v>
      </c>
      <c r="H73" s="1255">
        <f t="shared" si="8"/>
        <v>0</v>
      </c>
      <c r="I73" s="1255">
        <f t="shared" si="8"/>
        <v>0</v>
      </c>
      <c r="J73" s="1255">
        <f t="shared" si="8"/>
        <v>0</v>
      </c>
      <c r="K73" s="1255">
        <f t="shared" si="8"/>
        <v>0</v>
      </c>
      <c r="L73" s="1255">
        <f t="shared" si="8"/>
        <v>0</v>
      </c>
      <c r="M73" s="1261">
        <f t="shared" si="8"/>
        <v>200000</v>
      </c>
      <c r="N73" s="1255">
        <f t="shared" si="8"/>
        <v>0</v>
      </c>
      <c r="O73" s="1255">
        <f t="shared" si="8"/>
        <v>0</v>
      </c>
      <c r="P73" s="1255">
        <f t="shared" si="8"/>
        <v>0</v>
      </c>
      <c r="Q73" s="1255">
        <f t="shared" si="8"/>
        <v>0</v>
      </c>
      <c r="R73" s="1261">
        <f t="shared" si="8"/>
        <v>200000</v>
      </c>
      <c r="S73" s="1255">
        <f t="shared" si="8"/>
        <v>0</v>
      </c>
      <c r="T73" s="1255">
        <f t="shared" si="8"/>
        <v>0</v>
      </c>
      <c r="U73" s="1251"/>
    </row>
    <row r="74" spans="1:21" x14ac:dyDescent="0.55000000000000004">
      <c r="A74" s="137"/>
      <c r="B74" s="137"/>
      <c r="C74" s="137"/>
      <c r="D74" s="137"/>
      <c r="E74" s="260">
        <f t="shared" ref="E74:T74" si="9">E73+E70+E40+E38+E23+E16+E62+E18</f>
        <v>662200</v>
      </c>
      <c r="F74" s="260">
        <f t="shared" si="9"/>
        <v>647800</v>
      </c>
      <c r="G74" s="260">
        <f t="shared" si="9"/>
        <v>0</v>
      </c>
      <c r="H74" s="260">
        <f t="shared" si="9"/>
        <v>14400</v>
      </c>
      <c r="I74" s="260">
        <f t="shared" si="9"/>
        <v>0</v>
      </c>
      <c r="J74" s="260">
        <f t="shared" si="9"/>
        <v>14400</v>
      </c>
      <c r="K74" s="260">
        <f t="shared" si="9"/>
        <v>43000</v>
      </c>
      <c r="L74" s="260">
        <f t="shared" si="9"/>
        <v>80000</v>
      </c>
      <c r="M74" s="964">
        <f t="shared" si="9"/>
        <v>268400</v>
      </c>
      <c r="N74" s="260">
        <f t="shared" si="9"/>
        <v>0</v>
      </c>
      <c r="O74" s="260">
        <f t="shared" si="9"/>
        <v>55000</v>
      </c>
      <c r="P74" s="260">
        <f t="shared" si="9"/>
        <v>0</v>
      </c>
      <c r="Q74" s="260">
        <f t="shared" si="9"/>
        <v>0</v>
      </c>
      <c r="R74" s="964">
        <f t="shared" si="9"/>
        <v>200000</v>
      </c>
      <c r="S74" s="260">
        <f t="shared" si="9"/>
        <v>1400</v>
      </c>
      <c r="T74" s="260">
        <f t="shared" si="9"/>
        <v>0</v>
      </c>
      <c r="U74" s="137"/>
    </row>
  </sheetData>
  <mergeCells count="11">
    <mergeCell ref="A1:U1"/>
    <mergeCell ref="A11:A13"/>
    <mergeCell ref="B11:B13"/>
    <mergeCell ref="E11:H11"/>
    <mergeCell ref="I11:T11"/>
    <mergeCell ref="I12:K12"/>
    <mergeCell ref="L12:N12"/>
    <mergeCell ref="O12:Q12"/>
    <mergeCell ref="R12:T12"/>
    <mergeCell ref="D9:F9"/>
    <mergeCell ref="D10:F10"/>
  </mergeCells>
  <pageMargins left="0.59055118110236227" right="0.11811023622047245" top="0.55118110236220474" bottom="0.55118110236220474" header="0.31496062992125984" footer="0.31496062992125984"/>
  <pageSetup paperSize="5" scale="7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3">
    <tabColor rgb="FFFFFF00"/>
  </sheetPr>
  <dimension ref="A1:U29"/>
  <sheetViews>
    <sheetView topLeftCell="A22" zoomScale="70" zoomScaleNormal="70" workbookViewId="0">
      <selection activeCell="B35" sqref="B35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1.42578125" style="107" customWidth="1"/>
    <col min="4" max="4" width="18.28515625" style="107" customWidth="1"/>
    <col min="5" max="5" width="12" style="107" customWidth="1"/>
    <col min="6" max="6" width="11.5703125" style="107" customWidth="1"/>
    <col min="7" max="8" width="10.140625" style="107" customWidth="1"/>
    <col min="9" max="9" width="9" style="107" customWidth="1"/>
    <col min="10" max="10" width="8.28515625" style="107" customWidth="1"/>
    <col min="11" max="11" width="11.140625" style="107" bestFit="1" customWidth="1"/>
    <col min="12" max="12" width="7.5703125" style="107" customWidth="1"/>
    <col min="13" max="13" width="6.42578125" style="107" customWidth="1"/>
    <col min="14" max="15" width="9.28515625" style="107" bestFit="1" customWidth="1"/>
    <col min="16" max="16" width="9.140625" style="107"/>
    <col min="17" max="17" width="10.28515625" style="107" bestFit="1" customWidth="1"/>
    <col min="18" max="18" width="9.140625" style="107"/>
    <col min="19" max="20" width="9.28515625" style="107" bestFit="1" customWidth="1"/>
    <col min="21" max="21" width="11" style="107" bestFit="1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J3" s="112" t="s">
        <v>27</v>
      </c>
    </row>
    <row r="4" spans="1:21" ht="21.75" customHeight="1" x14ac:dyDescent="0.55000000000000004">
      <c r="A4" s="25"/>
      <c r="B4" s="45" t="s">
        <v>48</v>
      </c>
      <c r="C4" s="109" t="s">
        <v>282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651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652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653</v>
      </c>
      <c r="E9" s="21"/>
      <c r="F9" s="2"/>
      <c r="G9" s="2"/>
      <c r="H9" s="2"/>
    </row>
    <row r="10" spans="1:21" s="1" customFormat="1" ht="21" customHeight="1" x14ac:dyDescent="0.65">
      <c r="A10" s="25"/>
      <c r="B10" s="27"/>
      <c r="C10" s="18"/>
      <c r="D10" s="568" t="s">
        <v>654</v>
      </c>
      <c r="E10" s="169"/>
      <c r="F10" s="170"/>
      <c r="G10" s="2"/>
      <c r="H10" s="2"/>
    </row>
    <row r="11" spans="1:21" s="1" customFormat="1" ht="21" customHeight="1" x14ac:dyDescent="0.65">
      <c r="A11" s="25"/>
      <c r="B11" s="27"/>
      <c r="C11" s="18"/>
      <c r="D11" s="568" t="s">
        <v>655</v>
      </c>
      <c r="E11" s="169"/>
      <c r="F11" s="170"/>
      <c r="G11" s="2"/>
      <c r="H11" s="2"/>
    </row>
    <row r="12" spans="1:21" ht="21" customHeight="1" x14ac:dyDescent="0.55000000000000004">
      <c r="A12" s="1749" t="s">
        <v>0</v>
      </c>
      <c r="B12" s="1749" t="s">
        <v>31</v>
      </c>
      <c r="C12" s="118"/>
      <c r="D12" s="119" t="s">
        <v>24</v>
      </c>
      <c r="E12" s="1764" t="s">
        <v>1</v>
      </c>
      <c r="F12" s="1765"/>
      <c r="G12" s="1765"/>
      <c r="H12" s="1766"/>
      <c r="I12" s="1767" t="s">
        <v>203</v>
      </c>
      <c r="J12" s="1768"/>
      <c r="K12" s="1768"/>
      <c r="L12" s="1768"/>
      <c r="M12" s="1768"/>
      <c r="N12" s="1768"/>
      <c r="O12" s="1768"/>
      <c r="P12" s="1768"/>
      <c r="Q12" s="1768"/>
      <c r="R12" s="1768"/>
      <c r="S12" s="1768"/>
      <c r="T12" s="1769"/>
      <c r="U12" s="352"/>
    </row>
    <row r="13" spans="1:21" ht="21" customHeight="1" x14ac:dyDescent="0.55000000000000004">
      <c r="A13" s="1750"/>
      <c r="B13" s="1750"/>
      <c r="C13" s="145" t="s">
        <v>23</v>
      </c>
      <c r="D13" s="121" t="s">
        <v>25</v>
      </c>
      <c r="E13" s="234" t="s">
        <v>5</v>
      </c>
      <c r="F13" s="235" t="s">
        <v>204</v>
      </c>
      <c r="G13" s="235" t="s">
        <v>205</v>
      </c>
      <c r="H13" s="235" t="s">
        <v>206</v>
      </c>
      <c r="I13" s="1767" t="s">
        <v>207</v>
      </c>
      <c r="J13" s="1768"/>
      <c r="K13" s="1769"/>
      <c r="L13" s="1767" t="s">
        <v>208</v>
      </c>
      <c r="M13" s="1768"/>
      <c r="N13" s="1769"/>
      <c r="O13" s="1767" t="s">
        <v>209</v>
      </c>
      <c r="P13" s="1768"/>
      <c r="Q13" s="1769"/>
      <c r="R13" s="1767" t="s">
        <v>210</v>
      </c>
      <c r="S13" s="1768"/>
      <c r="T13" s="1769"/>
      <c r="U13" s="215" t="s">
        <v>8</v>
      </c>
    </row>
    <row r="14" spans="1:21" s="199" customFormat="1" ht="21.75" x14ac:dyDescent="0.5">
      <c r="A14" s="1751"/>
      <c r="B14" s="1751"/>
      <c r="C14" s="236"/>
      <c r="D14" s="237"/>
      <c r="E14" s="237"/>
      <c r="F14" s="238" t="s">
        <v>6</v>
      </c>
      <c r="G14" s="238" t="s">
        <v>6</v>
      </c>
      <c r="H14" s="238" t="s">
        <v>6</v>
      </c>
      <c r="I14" s="239" t="s">
        <v>211</v>
      </c>
      <c r="J14" s="239" t="s">
        <v>212</v>
      </c>
      <c r="K14" s="239" t="s">
        <v>213</v>
      </c>
      <c r="L14" s="239" t="s">
        <v>214</v>
      </c>
      <c r="M14" s="239" t="s">
        <v>215</v>
      </c>
      <c r="N14" s="239" t="s">
        <v>216</v>
      </c>
      <c r="O14" s="239" t="s">
        <v>217</v>
      </c>
      <c r="P14" s="239" t="s">
        <v>218</v>
      </c>
      <c r="Q14" s="239" t="s">
        <v>219</v>
      </c>
      <c r="R14" s="239" t="s">
        <v>220</v>
      </c>
      <c r="S14" s="239" t="s">
        <v>221</v>
      </c>
      <c r="T14" s="239" t="s">
        <v>222</v>
      </c>
      <c r="U14" s="353"/>
    </row>
    <row r="15" spans="1:21" ht="72" x14ac:dyDescent="0.55000000000000004">
      <c r="A15" s="759">
        <v>119</v>
      </c>
      <c r="B15" s="760" t="s">
        <v>166</v>
      </c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769" t="s">
        <v>1006</v>
      </c>
    </row>
    <row r="16" spans="1:21" x14ac:dyDescent="0.55000000000000004">
      <c r="A16" s="481"/>
      <c r="B16" s="751" t="s">
        <v>997</v>
      </c>
      <c r="C16" s="202"/>
      <c r="D16" s="752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131"/>
    </row>
    <row r="17" spans="1:21" s="199" customFormat="1" ht="87" x14ac:dyDescent="0.5">
      <c r="A17" s="761"/>
      <c r="B17" s="245" t="s">
        <v>1002</v>
      </c>
      <c r="C17" s="763" t="s">
        <v>998</v>
      </c>
      <c r="D17" s="762" t="s">
        <v>999</v>
      </c>
      <c r="E17" s="249">
        <f>F17+G17+H17</f>
        <v>11400</v>
      </c>
      <c r="F17" s="765">
        <f>I17+J17+K17+L17+M17+N17+O17+P17+Q17+R17+S17+T17</f>
        <v>11400</v>
      </c>
      <c r="G17" s="224"/>
      <c r="H17" s="224"/>
      <c r="I17" s="224"/>
      <c r="J17" s="224"/>
      <c r="K17" s="224"/>
      <c r="L17" s="224"/>
      <c r="M17" s="224"/>
      <c r="N17" s="224"/>
      <c r="O17" s="268">
        <v>5700</v>
      </c>
      <c r="P17" s="224"/>
      <c r="Q17" s="224"/>
      <c r="R17" s="224"/>
      <c r="S17" s="224"/>
      <c r="T17" s="268">
        <v>5700</v>
      </c>
      <c r="U17" s="202"/>
    </row>
    <row r="18" spans="1:21" s="199" customFormat="1" ht="21.75" x14ac:dyDescent="0.5">
      <c r="A18" s="761"/>
      <c r="B18" s="227" t="s">
        <v>1003</v>
      </c>
      <c r="C18" s="761" t="s">
        <v>1000</v>
      </c>
      <c r="D18" s="250">
        <v>23590</v>
      </c>
      <c r="E18" s="249">
        <f t="shared" ref="E18:E19" si="0">F18+G18+H18</f>
        <v>5700</v>
      </c>
      <c r="F18" s="765">
        <f t="shared" ref="F18" si="1">I18+J18+K18+L18+M18+N18+O18+P18+Q18+R18+S18+T18</f>
        <v>5700</v>
      </c>
      <c r="G18" s="766"/>
      <c r="H18" s="766"/>
      <c r="I18" s="766"/>
      <c r="J18" s="766"/>
      <c r="K18" s="766"/>
      <c r="L18" s="766"/>
      <c r="M18" s="766"/>
      <c r="N18" s="766"/>
      <c r="O18" s="766"/>
      <c r="P18" s="766"/>
      <c r="Q18" s="766"/>
      <c r="R18" s="766"/>
      <c r="S18" s="766"/>
      <c r="T18" s="268">
        <v>5700</v>
      </c>
      <c r="U18" s="202"/>
    </row>
    <row r="19" spans="1:21" s="199" customFormat="1" ht="21.75" x14ac:dyDescent="0.5">
      <c r="A19" s="761"/>
      <c r="B19" s="245" t="s">
        <v>1004</v>
      </c>
      <c r="C19" s="761" t="s">
        <v>1001</v>
      </c>
      <c r="D19" s="250">
        <v>23529</v>
      </c>
      <c r="E19" s="249">
        <f t="shared" si="0"/>
        <v>150000</v>
      </c>
      <c r="F19" s="765"/>
      <c r="G19" s="766">
        <v>150000</v>
      </c>
      <c r="H19" s="766"/>
      <c r="I19" s="766"/>
      <c r="J19" s="766"/>
      <c r="K19" s="766"/>
      <c r="L19" s="766"/>
      <c r="M19" s="766"/>
      <c r="N19" s="766"/>
      <c r="O19" s="766"/>
      <c r="P19" s="766"/>
      <c r="Q19" s="766">
        <v>150000</v>
      </c>
      <c r="R19" s="766"/>
      <c r="S19" s="766"/>
      <c r="T19" s="268"/>
      <c r="U19" s="202"/>
    </row>
    <row r="20" spans="1:21" x14ac:dyDescent="0.55000000000000004">
      <c r="A20" s="481"/>
      <c r="B20" s="178"/>
      <c r="C20" s="764"/>
      <c r="D20" s="131"/>
      <c r="E20" s="767"/>
      <c r="F20" s="767"/>
      <c r="G20" s="767"/>
      <c r="H20" s="767"/>
      <c r="I20" s="767"/>
      <c r="J20" s="767"/>
      <c r="K20" s="767"/>
      <c r="L20" s="767"/>
      <c r="M20" s="767"/>
      <c r="N20" s="767"/>
      <c r="O20" s="767"/>
      <c r="P20" s="767"/>
      <c r="Q20" s="767"/>
      <c r="R20" s="767"/>
      <c r="S20" s="767"/>
      <c r="T20" s="767"/>
      <c r="U20" s="131"/>
    </row>
    <row r="21" spans="1:21" ht="48" x14ac:dyDescent="0.55000000000000004">
      <c r="A21" s="481">
        <v>120</v>
      </c>
      <c r="B21" s="178" t="s">
        <v>167</v>
      </c>
      <c r="C21" s="764"/>
      <c r="D21" s="131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7"/>
      <c r="P21" s="767"/>
      <c r="Q21" s="767"/>
      <c r="R21" s="767"/>
      <c r="S21" s="767"/>
      <c r="T21" s="767"/>
      <c r="U21" s="131"/>
    </row>
    <row r="22" spans="1:21" x14ac:dyDescent="0.55000000000000004">
      <c r="A22" s="481"/>
      <c r="B22" s="178"/>
      <c r="C22" s="764"/>
      <c r="D22" s="131"/>
      <c r="E22" s="767"/>
      <c r="F22" s="767"/>
      <c r="G22" s="767"/>
      <c r="H22" s="767"/>
      <c r="I22" s="767"/>
      <c r="J22" s="767"/>
      <c r="K22" s="767"/>
      <c r="L22" s="767"/>
      <c r="M22" s="767"/>
      <c r="N22" s="767"/>
      <c r="O22" s="767"/>
      <c r="P22" s="767"/>
      <c r="Q22" s="767"/>
      <c r="R22" s="767"/>
      <c r="S22" s="767"/>
      <c r="T22" s="767"/>
      <c r="U22" s="131"/>
    </row>
    <row r="23" spans="1:21" ht="48" x14ac:dyDescent="0.55000000000000004">
      <c r="A23" s="481">
        <v>121</v>
      </c>
      <c r="B23" s="178" t="s">
        <v>168</v>
      </c>
      <c r="C23" s="764"/>
      <c r="D23" s="131"/>
      <c r="E23" s="767"/>
      <c r="F23" s="767"/>
      <c r="G23" s="767"/>
      <c r="H23" s="767"/>
      <c r="I23" s="767"/>
      <c r="J23" s="767"/>
      <c r="K23" s="767"/>
      <c r="L23" s="767"/>
      <c r="M23" s="767"/>
      <c r="N23" s="767"/>
      <c r="O23" s="767"/>
      <c r="P23" s="767"/>
      <c r="Q23" s="767"/>
      <c r="R23" s="767"/>
      <c r="S23" s="767"/>
      <c r="T23" s="767"/>
      <c r="U23" s="131"/>
    </row>
    <row r="24" spans="1:21" x14ac:dyDescent="0.55000000000000004">
      <c r="A24" s="481"/>
      <c r="B24" s="178"/>
      <c r="C24" s="764"/>
      <c r="D24" s="131"/>
      <c r="E24" s="767"/>
      <c r="F24" s="767"/>
      <c r="G24" s="767"/>
      <c r="H24" s="767"/>
      <c r="I24" s="767"/>
      <c r="J24" s="767"/>
      <c r="K24" s="767"/>
      <c r="L24" s="767"/>
      <c r="M24" s="767"/>
      <c r="N24" s="767"/>
      <c r="O24" s="767"/>
      <c r="P24" s="767"/>
      <c r="Q24" s="767"/>
      <c r="R24" s="767"/>
      <c r="S24" s="767"/>
      <c r="T24" s="767"/>
      <c r="U24" s="131"/>
    </row>
    <row r="25" spans="1:21" x14ac:dyDescent="0.55000000000000004">
      <c r="A25" s="481">
        <v>122</v>
      </c>
      <c r="B25" s="178" t="s">
        <v>169</v>
      </c>
      <c r="C25" s="764"/>
      <c r="D25" s="131"/>
      <c r="E25" s="767"/>
      <c r="F25" s="767"/>
      <c r="G25" s="767"/>
      <c r="H25" s="767"/>
      <c r="I25" s="767"/>
      <c r="J25" s="767"/>
      <c r="K25" s="767"/>
      <c r="L25" s="767"/>
      <c r="M25" s="767"/>
      <c r="N25" s="767"/>
      <c r="O25" s="767"/>
      <c r="P25" s="767"/>
      <c r="Q25" s="767"/>
      <c r="R25" s="767"/>
      <c r="S25" s="767"/>
      <c r="T25" s="767"/>
      <c r="U25" s="131"/>
    </row>
    <row r="26" spans="1:21" x14ac:dyDescent="0.55000000000000004">
      <c r="A26" s="481"/>
      <c r="B26" s="178"/>
      <c r="C26" s="764"/>
      <c r="D26" s="131"/>
      <c r="E26" s="767"/>
      <c r="F26" s="767"/>
      <c r="G26" s="767"/>
      <c r="H26" s="767"/>
      <c r="I26" s="767"/>
      <c r="J26" s="767"/>
      <c r="K26" s="767"/>
      <c r="L26" s="767"/>
      <c r="M26" s="767"/>
      <c r="N26" s="767"/>
      <c r="O26" s="767"/>
      <c r="P26" s="767"/>
      <c r="Q26" s="767"/>
      <c r="R26" s="767"/>
      <c r="S26" s="767"/>
      <c r="T26" s="767"/>
      <c r="U26" s="131"/>
    </row>
    <row r="27" spans="1:21" ht="72" x14ac:dyDescent="0.55000000000000004">
      <c r="A27" s="481">
        <v>123</v>
      </c>
      <c r="B27" s="178" t="s">
        <v>281</v>
      </c>
      <c r="C27" s="764"/>
      <c r="D27" s="131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131"/>
    </row>
    <row r="28" spans="1:21" ht="117.75" customHeight="1" x14ac:dyDescent="0.55000000000000004">
      <c r="A28" s="131"/>
      <c r="B28" s="245" t="s">
        <v>1005</v>
      </c>
      <c r="C28" s="761" t="s">
        <v>996</v>
      </c>
      <c r="D28" s="250">
        <v>23529</v>
      </c>
      <c r="E28" s="268">
        <v>17600</v>
      </c>
      <c r="F28" s="251"/>
      <c r="G28" s="249">
        <v>17600</v>
      </c>
      <c r="H28" s="766"/>
      <c r="I28" s="766"/>
      <c r="J28" s="766"/>
      <c r="K28" s="766"/>
      <c r="L28" s="766"/>
      <c r="M28" s="766"/>
      <c r="N28" s="766"/>
      <c r="O28" s="766"/>
      <c r="P28" s="766"/>
      <c r="Q28" s="249">
        <v>17600</v>
      </c>
      <c r="R28" s="766"/>
      <c r="S28" s="766"/>
      <c r="T28" s="268"/>
      <c r="U28" s="131"/>
    </row>
    <row r="29" spans="1:21" x14ac:dyDescent="0.55000000000000004">
      <c r="A29" s="213"/>
      <c r="B29" s="213"/>
      <c r="C29" s="213"/>
      <c r="D29" s="213"/>
      <c r="E29" s="768">
        <f t="shared" ref="E29:T29" si="2">SUM(E17:E28)</f>
        <v>184700</v>
      </c>
      <c r="F29" s="768">
        <f t="shared" si="2"/>
        <v>17100</v>
      </c>
      <c r="G29" s="768">
        <f t="shared" si="2"/>
        <v>167600</v>
      </c>
      <c r="H29" s="768">
        <f t="shared" si="2"/>
        <v>0</v>
      </c>
      <c r="I29" s="768">
        <f t="shared" si="2"/>
        <v>0</v>
      </c>
      <c r="J29" s="768">
        <f t="shared" si="2"/>
        <v>0</v>
      </c>
      <c r="K29" s="768">
        <f t="shared" si="2"/>
        <v>0</v>
      </c>
      <c r="L29" s="768">
        <f t="shared" si="2"/>
        <v>0</v>
      </c>
      <c r="M29" s="768">
        <f t="shared" si="2"/>
        <v>0</v>
      </c>
      <c r="N29" s="768">
        <f t="shared" si="2"/>
        <v>0</v>
      </c>
      <c r="O29" s="768">
        <f t="shared" si="2"/>
        <v>5700</v>
      </c>
      <c r="P29" s="768">
        <f t="shared" si="2"/>
        <v>0</v>
      </c>
      <c r="Q29" s="768">
        <f t="shared" si="2"/>
        <v>167600</v>
      </c>
      <c r="R29" s="768">
        <f t="shared" si="2"/>
        <v>0</v>
      </c>
      <c r="S29" s="768">
        <f t="shared" si="2"/>
        <v>0</v>
      </c>
      <c r="T29" s="768">
        <f t="shared" si="2"/>
        <v>11400</v>
      </c>
      <c r="U29" s="213"/>
    </row>
  </sheetData>
  <mergeCells count="9">
    <mergeCell ref="A1:U1"/>
    <mergeCell ref="A12:A14"/>
    <mergeCell ref="B12:B14"/>
    <mergeCell ref="E12:H12"/>
    <mergeCell ref="I12:T12"/>
    <mergeCell ref="I13:K13"/>
    <mergeCell ref="L13:N13"/>
    <mergeCell ref="O13:Q13"/>
    <mergeCell ref="R13:T13"/>
  </mergeCells>
  <pageMargins left="0.59055118110236227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4">
    <tabColor rgb="FFFFFF00"/>
  </sheetPr>
  <dimension ref="A1:U34"/>
  <sheetViews>
    <sheetView topLeftCell="A25" zoomScale="70" zoomScaleNormal="70" workbookViewId="0">
      <selection activeCell="F17" sqref="F17:G17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1" style="107" customWidth="1"/>
    <col min="6" max="6" width="10.7109375" style="107" customWidth="1"/>
    <col min="7" max="7" width="9.28515625" style="107" customWidth="1"/>
    <col min="8" max="8" width="10.5703125" style="107" customWidth="1"/>
    <col min="9" max="9" width="7.42578125" style="107" customWidth="1"/>
    <col min="10" max="10" width="7.85546875" style="107" customWidth="1"/>
    <col min="11" max="15" width="9.140625" style="107"/>
    <col min="16" max="16" width="10.28515625" style="107" customWidth="1"/>
    <col min="17" max="17" width="9.85546875" style="107" customWidth="1"/>
    <col min="18" max="20" width="9.140625" style="107"/>
    <col min="21" max="21" width="11.140625" style="107" bestFit="1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J3" s="113"/>
      <c r="L3" s="112" t="s">
        <v>27</v>
      </c>
    </row>
    <row r="4" spans="1:21" ht="21" customHeight="1" x14ac:dyDescent="0.55000000000000004">
      <c r="A4" s="25"/>
      <c r="B4" s="45" t="s">
        <v>48</v>
      </c>
      <c r="C4" s="109" t="s">
        <v>152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656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D7" s="1" t="s">
        <v>657</v>
      </c>
      <c r="F7" s="21"/>
      <c r="H7" s="21"/>
      <c r="J7" s="21"/>
    </row>
    <row r="8" spans="1:21" s="1" customFormat="1" ht="21" customHeight="1" x14ac:dyDescent="0.65">
      <c r="A8" s="25"/>
      <c r="B8" s="27"/>
      <c r="D8" s="1" t="s">
        <v>658</v>
      </c>
      <c r="F8" s="21"/>
      <c r="H8" s="21"/>
    </row>
    <row r="9" spans="1:21" s="1" customFormat="1" ht="21" customHeight="1" x14ac:dyDescent="0.65">
      <c r="A9" s="25"/>
      <c r="B9" s="27" t="s">
        <v>502</v>
      </c>
      <c r="D9" s="568" t="s">
        <v>659</v>
      </c>
      <c r="E9" s="21"/>
      <c r="F9" s="2"/>
      <c r="G9" s="2"/>
      <c r="H9" s="2"/>
    </row>
    <row r="10" spans="1:21" s="1" customFormat="1" ht="21" customHeight="1" x14ac:dyDescent="0.65">
      <c r="A10" s="25"/>
      <c r="B10" s="27"/>
      <c r="C10" s="18"/>
      <c r="D10" s="100"/>
      <c r="E10" s="169"/>
      <c r="F10" s="170"/>
      <c r="G10" s="2"/>
      <c r="H10" s="2"/>
    </row>
    <row r="11" spans="1:21" s="1" customFormat="1" ht="21" customHeight="1" x14ac:dyDescent="0.65">
      <c r="A11" s="25"/>
      <c r="B11" s="27"/>
      <c r="C11" s="18"/>
      <c r="D11" s="100"/>
      <c r="E11" s="170"/>
      <c r="F11" s="170"/>
      <c r="G11" s="2"/>
      <c r="H11" s="2"/>
    </row>
    <row r="12" spans="1:21" ht="21" customHeight="1" x14ac:dyDescent="0.55000000000000004">
      <c r="A12" s="1749" t="s">
        <v>0</v>
      </c>
      <c r="B12" s="1749" t="s">
        <v>31</v>
      </c>
      <c r="C12" s="118"/>
      <c r="D12" s="119" t="s">
        <v>24</v>
      </c>
      <c r="E12" s="1764" t="s">
        <v>1</v>
      </c>
      <c r="F12" s="1765"/>
      <c r="G12" s="1765"/>
      <c r="H12" s="1766"/>
      <c r="I12" s="1767" t="s">
        <v>203</v>
      </c>
      <c r="J12" s="1768"/>
      <c r="K12" s="1768"/>
      <c r="L12" s="1768"/>
      <c r="M12" s="1768"/>
      <c r="N12" s="1768"/>
      <c r="O12" s="1768"/>
      <c r="P12" s="1768"/>
      <c r="Q12" s="1768"/>
      <c r="R12" s="1768"/>
      <c r="S12" s="1768"/>
      <c r="T12" s="1769"/>
      <c r="U12" s="352"/>
    </row>
    <row r="13" spans="1:21" ht="21" customHeight="1" x14ac:dyDescent="0.55000000000000004">
      <c r="A13" s="1750"/>
      <c r="B13" s="1750"/>
      <c r="C13" s="145" t="s">
        <v>23</v>
      </c>
      <c r="D13" s="121" t="s">
        <v>25</v>
      </c>
      <c r="E13" s="234" t="s">
        <v>5</v>
      </c>
      <c r="F13" s="235" t="s">
        <v>204</v>
      </c>
      <c r="G13" s="235" t="s">
        <v>205</v>
      </c>
      <c r="H13" s="235" t="s">
        <v>206</v>
      </c>
      <c r="I13" s="1767" t="s">
        <v>207</v>
      </c>
      <c r="J13" s="1768"/>
      <c r="K13" s="1769"/>
      <c r="L13" s="1767" t="s">
        <v>208</v>
      </c>
      <c r="M13" s="1768"/>
      <c r="N13" s="1769"/>
      <c r="O13" s="1767" t="s">
        <v>209</v>
      </c>
      <c r="P13" s="1768"/>
      <c r="Q13" s="1769"/>
      <c r="R13" s="1767" t="s">
        <v>210</v>
      </c>
      <c r="S13" s="1768"/>
      <c r="T13" s="1769"/>
      <c r="U13" s="215" t="s">
        <v>8</v>
      </c>
    </row>
    <row r="14" spans="1:21" x14ac:dyDescent="0.55000000000000004">
      <c r="A14" s="1751"/>
      <c r="B14" s="1751"/>
      <c r="C14" s="71"/>
      <c r="D14" s="72"/>
      <c r="E14" s="237"/>
      <c r="F14" s="238" t="s">
        <v>6</v>
      </c>
      <c r="G14" s="238" t="s">
        <v>6</v>
      </c>
      <c r="H14" s="238" t="s">
        <v>6</v>
      </c>
      <c r="I14" s="239" t="s">
        <v>211</v>
      </c>
      <c r="J14" s="239" t="s">
        <v>212</v>
      </c>
      <c r="K14" s="239" t="s">
        <v>213</v>
      </c>
      <c r="L14" s="239" t="s">
        <v>214</v>
      </c>
      <c r="M14" s="239" t="s">
        <v>215</v>
      </c>
      <c r="N14" s="239" t="s">
        <v>216</v>
      </c>
      <c r="O14" s="239" t="s">
        <v>217</v>
      </c>
      <c r="P14" s="239" t="s">
        <v>218</v>
      </c>
      <c r="Q14" s="239" t="s">
        <v>219</v>
      </c>
      <c r="R14" s="239" t="s">
        <v>220</v>
      </c>
      <c r="S14" s="239" t="s">
        <v>221</v>
      </c>
      <c r="T14" s="239" t="s">
        <v>222</v>
      </c>
      <c r="U14" s="353"/>
    </row>
    <row r="15" spans="1:21" ht="72" x14ac:dyDescent="0.55000000000000004">
      <c r="A15" s="877">
        <v>124</v>
      </c>
      <c r="B15" s="474" t="s">
        <v>478</v>
      </c>
      <c r="C15" s="878"/>
      <c r="D15" s="879"/>
      <c r="E15" s="879"/>
      <c r="F15" s="879"/>
      <c r="G15" s="879"/>
      <c r="H15" s="879"/>
      <c r="I15" s="879"/>
      <c r="J15" s="879"/>
      <c r="K15" s="879"/>
      <c r="L15" s="879"/>
      <c r="M15" s="879"/>
      <c r="N15" s="879"/>
      <c r="O15" s="879"/>
      <c r="P15" s="879"/>
      <c r="Q15" s="879"/>
      <c r="R15" s="879"/>
      <c r="S15" s="879"/>
      <c r="T15" s="879"/>
      <c r="U15" s="857" t="s">
        <v>1109</v>
      </c>
    </row>
    <row r="16" spans="1:21" ht="65.25" x14ac:dyDescent="0.55000000000000004">
      <c r="A16" s="183"/>
      <c r="B16" s="867" t="s">
        <v>1138</v>
      </c>
      <c r="C16" s="200" t="s">
        <v>1139</v>
      </c>
      <c r="D16" s="200" t="s">
        <v>1142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</row>
    <row r="17" spans="1:21" ht="108.75" x14ac:dyDescent="0.55000000000000004">
      <c r="A17" s="183"/>
      <c r="B17" s="867" t="s">
        <v>1140</v>
      </c>
      <c r="C17" s="200" t="s">
        <v>1141</v>
      </c>
      <c r="D17" s="200" t="s">
        <v>1142</v>
      </c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</row>
    <row r="18" spans="1:21" x14ac:dyDescent="0.55000000000000004">
      <c r="A18" s="828"/>
      <c r="B18" s="880"/>
      <c r="C18" s="876"/>
      <c r="D18" s="738"/>
      <c r="E18" s="738"/>
      <c r="F18" s="738"/>
      <c r="G18" s="738"/>
      <c r="H18" s="738"/>
      <c r="I18" s="738"/>
      <c r="J18" s="738"/>
      <c r="K18" s="738"/>
      <c r="L18" s="738"/>
      <c r="M18" s="738"/>
      <c r="N18" s="738"/>
      <c r="O18" s="738"/>
      <c r="P18" s="738"/>
      <c r="Q18" s="738"/>
      <c r="R18" s="738"/>
      <c r="S18" s="738"/>
      <c r="T18" s="738"/>
      <c r="U18" s="738"/>
    </row>
    <row r="19" spans="1:21" ht="69.75" x14ac:dyDescent="0.55000000000000004">
      <c r="A19" s="183">
        <v>125</v>
      </c>
      <c r="B19" s="502" t="s">
        <v>479</v>
      </c>
      <c r="C19" s="200"/>
      <c r="D19" s="200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</row>
    <row r="20" spans="1:21" ht="87" x14ac:dyDescent="0.55000000000000004">
      <c r="A20" s="183"/>
      <c r="B20" s="846" t="s">
        <v>1146</v>
      </c>
      <c r="C20" s="824" t="s">
        <v>1139</v>
      </c>
      <c r="D20" s="824" t="s">
        <v>1144</v>
      </c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63" t="s">
        <v>1109</v>
      </c>
    </row>
    <row r="21" spans="1:21" ht="108.75" x14ac:dyDescent="0.55000000000000004">
      <c r="A21" s="183"/>
      <c r="B21" s="846" t="s">
        <v>1147</v>
      </c>
      <c r="C21" s="824" t="s">
        <v>1139</v>
      </c>
      <c r="D21" s="824" t="s">
        <v>1144</v>
      </c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02"/>
    </row>
    <row r="22" spans="1:21" ht="43.5" x14ac:dyDescent="0.55000000000000004">
      <c r="A22" s="183"/>
      <c r="B22" s="846" t="s">
        <v>1148</v>
      </c>
      <c r="C22" s="824" t="s">
        <v>1139</v>
      </c>
      <c r="D22" s="824" t="s">
        <v>1160</v>
      </c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02"/>
    </row>
    <row r="23" spans="1:21" ht="43.5" x14ac:dyDescent="0.55000000000000004">
      <c r="A23" s="183"/>
      <c r="B23" s="834" t="s">
        <v>1149</v>
      </c>
      <c r="C23" s="851"/>
      <c r="D23" s="868"/>
      <c r="E23" s="853"/>
      <c r="F23" s="853"/>
      <c r="G23" s="853"/>
      <c r="H23" s="853"/>
      <c r="I23" s="853"/>
      <c r="J23" s="853"/>
      <c r="K23" s="853"/>
      <c r="L23" s="853"/>
      <c r="M23" s="853"/>
      <c r="N23" s="853"/>
      <c r="O23" s="853"/>
      <c r="P23" s="853"/>
      <c r="Q23" s="853"/>
      <c r="R23" s="853"/>
      <c r="S23" s="853"/>
      <c r="T23" s="853"/>
      <c r="U23" s="202"/>
    </row>
    <row r="24" spans="1:21" ht="84" customHeight="1" x14ac:dyDescent="0.55000000000000004">
      <c r="A24" s="183"/>
      <c r="B24" s="869" t="s">
        <v>1150</v>
      </c>
      <c r="C24" s="870" t="s">
        <v>1151</v>
      </c>
      <c r="D24" s="870" t="s">
        <v>1152</v>
      </c>
      <c r="E24" s="871">
        <f>F24+G24+H24</f>
        <v>33400</v>
      </c>
      <c r="F24" s="871">
        <f>I24+J24+K24+L24+M24+N24+O24+P24+Q24+R24+S24+T24</f>
        <v>33400</v>
      </c>
      <c r="G24" s="872"/>
      <c r="H24" s="872"/>
      <c r="I24" s="872"/>
      <c r="J24" s="872"/>
      <c r="K24" s="872"/>
      <c r="L24" s="872"/>
      <c r="M24" s="872"/>
      <c r="N24" s="872"/>
      <c r="O24" s="872"/>
      <c r="P24" s="871">
        <v>15600</v>
      </c>
      <c r="Q24" s="871">
        <v>17800</v>
      </c>
      <c r="R24" s="872"/>
      <c r="S24" s="872"/>
      <c r="T24" s="872"/>
      <c r="U24" s="202"/>
    </row>
    <row r="25" spans="1:21" ht="67.5" customHeight="1" x14ac:dyDescent="0.55000000000000004">
      <c r="A25" s="183"/>
      <c r="B25" s="873" t="s">
        <v>1153</v>
      </c>
      <c r="C25" s="874" t="s">
        <v>1154</v>
      </c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02"/>
    </row>
    <row r="26" spans="1:21" ht="43.5" x14ac:dyDescent="0.55000000000000004">
      <c r="A26" s="183"/>
      <c r="B26" s="873" t="s">
        <v>1161</v>
      </c>
      <c r="C26" s="874" t="s">
        <v>1155</v>
      </c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02"/>
    </row>
    <row r="27" spans="1:21" ht="43.5" x14ac:dyDescent="0.55000000000000004">
      <c r="A27" s="183"/>
      <c r="B27" s="873" t="s">
        <v>1156</v>
      </c>
      <c r="C27" s="874" t="s">
        <v>1157</v>
      </c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02"/>
    </row>
    <row r="28" spans="1:21" ht="26.25" customHeight="1" x14ac:dyDescent="0.55000000000000004">
      <c r="A28" s="183"/>
      <c r="B28" s="873" t="s">
        <v>1158</v>
      </c>
      <c r="C28" s="874" t="s">
        <v>1159</v>
      </c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02"/>
    </row>
    <row r="29" spans="1:21" x14ac:dyDescent="0.55000000000000004">
      <c r="A29" s="828"/>
      <c r="B29" s="881"/>
      <c r="C29" s="875"/>
      <c r="D29" s="875"/>
      <c r="E29" s="885">
        <f>SUM(E24:E28)</f>
        <v>33400</v>
      </c>
      <c r="F29" s="885">
        <f t="shared" ref="F29:T29" si="0">SUM(F24:F28)</f>
        <v>33400</v>
      </c>
      <c r="G29" s="885">
        <f t="shared" si="0"/>
        <v>0</v>
      </c>
      <c r="H29" s="885">
        <f t="shared" si="0"/>
        <v>0</v>
      </c>
      <c r="I29" s="885">
        <f t="shared" si="0"/>
        <v>0</v>
      </c>
      <c r="J29" s="885">
        <f t="shared" si="0"/>
        <v>0</v>
      </c>
      <c r="K29" s="885">
        <f t="shared" si="0"/>
        <v>0</v>
      </c>
      <c r="L29" s="885">
        <f t="shared" si="0"/>
        <v>0</v>
      </c>
      <c r="M29" s="885">
        <f t="shared" si="0"/>
        <v>0</v>
      </c>
      <c r="N29" s="885">
        <f t="shared" si="0"/>
        <v>0</v>
      </c>
      <c r="O29" s="885">
        <f t="shared" si="0"/>
        <v>0</v>
      </c>
      <c r="P29" s="885">
        <f t="shared" si="0"/>
        <v>15600</v>
      </c>
      <c r="Q29" s="885">
        <f t="shared" si="0"/>
        <v>17800</v>
      </c>
      <c r="R29" s="885">
        <f t="shared" si="0"/>
        <v>0</v>
      </c>
      <c r="S29" s="885">
        <f t="shared" si="0"/>
        <v>0</v>
      </c>
      <c r="T29" s="885">
        <f t="shared" si="0"/>
        <v>0</v>
      </c>
      <c r="U29" s="738"/>
    </row>
    <row r="30" spans="1:21" ht="69" customHeight="1" x14ac:dyDescent="0.55000000000000004">
      <c r="A30" s="183">
        <v>126</v>
      </c>
      <c r="B30" s="502" t="s">
        <v>480</v>
      </c>
      <c r="C30" s="203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</row>
    <row r="31" spans="1:21" ht="69" customHeight="1" x14ac:dyDescent="0.55000000000000004">
      <c r="A31" s="183"/>
      <c r="B31" s="265" t="s">
        <v>1143</v>
      </c>
      <c r="C31" s="200" t="s">
        <v>1139</v>
      </c>
      <c r="D31" s="200" t="s">
        <v>1144</v>
      </c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63" t="s">
        <v>1109</v>
      </c>
    </row>
    <row r="32" spans="1:21" ht="43.5" x14ac:dyDescent="0.55000000000000004">
      <c r="A32" s="183"/>
      <c r="B32" s="265" t="s">
        <v>1145</v>
      </c>
      <c r="C32" s="200" t="s">
        <v>1139</v>
      </c>
      <c r="D32" s="200" t="s">
        <v>1144</v>
      </c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</row>
    <row r="33" spans="1:21" x14ac:dyDescent="0.55000000000000004">
      <c r="A33" s="882"/>
      <c r="B33" s="883"/>
      <c r="C33" s="884"/>
      <c r="D33" s="738"/>
      <c r="E33" s="885"/>
      <c r="F33" s="738"/>
      <c r="G33" s="738"/>
      <c r="H33" s="738"/>
      <c r="I33" s="738"/>
      <c r="J33" s="738"/>
      <c r="K33" s="738"/>
      <c r="L33" s="738"/>
      <c r="M33" s="738"/>
      <c r="N33" s="738"/>
      <c r="O33" s="738"/>
      <c r="P33" s="738"/>
      <c r="Q33" s="738"/>
      <c r="R33" s="738"/>
      <c r="S33" s="738"/>
      <c r="T33" s="738"/>
      <c r="U33" s="738"/>
    </row>
    <row r="34" spans="1:21" x14ac:dyDescent="0.55000000000000004">
      <c r="A34" s="886"/>
      <c r="B34" s="887"/>
      <c r="C34" s="888"/>
      <c r="D34" s="155"/>
      <c r="E34" s="855">
        <f>E33+E29+E18</f>
        <v>33400</v>
      </c>
      <c r="F34" s="855">
        <f t="shared" ref="F34:T34" si="1">F33+F29+F18</f>
        <v>33400</v>
      </c>
      <c r="G34" s="855">
        <f t="shared" si="1"/>
        <v>0</v>
      </c>
      <c r="H34" s="855">
        <f t="shared" si="1"/>
        <v>0</v>
      </c>
      <c r="I34" s="855">
        <f t="shared" si="1"/>
        <v>0</v>
      </c>
      <c r="J34" s="855">
        <f t="shared" si="1"/>
        <v>0</v>
      </c>
      <c r="K34" s="855">
        <f t="shared" si="1"/>
        <v>0</v>
      </c>
      <c r="L34" s="855">
        <f t="shared" si="1"/>
        <v>0</v>
      </c>
      <c r="M34" s="855">
        <f t="shared" si="1"/>
        <v>0</v>
      </c>
      <c r="N34" s="855">
        <f t="shared" si="1"/>
        <v>0</v>
      </c>
      <c r="O34" s="855">
        <f t="shared" si="1"/>
        <v>0</v>
      </c>
      <c r="P34" s="855">
        <f t="shared" si="1"/>
        <v>15600</v>
      </c>
      <c r="Q34" s="855">
        <f t="shared" si="1"/>
        <v>17800</v>
      </c>
      <c r="R34" s="855">
        <f t="shared" si="1"/>
        <v>0</v>
      </c>
      <c r="S34" s="855">
        <f t="shared" si="1"/>
        <v>0</v>
      </c>
      <c r="T34" s="855">
        <f t="shared" si="1"/>
        <v>0</v>
      </c>
      <c r="U34" s="155"/>
    </row>
  </sheetData>
  <mergeCells count="9">
    <mergeCell ref="A1:U1"/>
    <mergeCell ref="A12:A14"/>
    <mergeCell ref="B12:B14"/>
    <mergeCell ref="E12:H12"/>
    <mergeCell ref="I12:T12"/>
    <mergeCell ref="I13:K13"/>
    <mergeCell ref="L13:N13"/>
    <mergeCell ref="O13:Q13"/>
    <mergeCell ref="R13:T13"/>
  </mergeCells>
  <pageMargins left="0.59055118110236227" right="0.31496062992125984" top="0.74803149606299213" bottom="0.35433070866141736" header="0.31496062992125984" footer="0.31496062992125984"/>
  <pageSetup paperSize="5" scale="7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5">
    <tabColor rgb="FFFFFF00"/>
  </sheetPr>
  <dimension ref="A1:U36"/>
  <sheetViews>
    <sheetView topLeftCell="A10" zoomScale="70" zoomScaleNormal="70" workbookViewId="0">
      <selection activeCell="W30" sqref="W30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0.7109375" style="107" customWidth="1"/>
    <col min="6" max="6" width="10.28515625" style="107" customWidth="1"/>
    <col min="7" max="7" width="8.28515625" style="107" customWidth="1"/>
    <col min="8" max="8" width="8" style="107" customWidth="1"/>
    <col min="9" max="9" width="8.85546875" style="107" customWidth="1"/>
    <col min="10" max="10" width="8.5703125" style="107" customWidth="1"/>
    <col min="11" max="11" width="9.7109375" style="107" customWidth="1"/>
    <col min="12" max="13" width="9.140625" style="107"/>
    <col min="14" max="14" width="10" style="107" customWidth="1"/>
    <col min="15" max="16" width="9.140625" style="107"/>
    <col min="17" max="17" width="9.28515625" style="107" customWidth="1"/>
    <col min="18" max="18" width="7.85546875" style="107" customWidth="1"/>
    <col min="19" max="19" width="9.140625" style="107"/>
    <col min="20" max="20" width="9.85546875" style="107" customWidth="1"/>
    <col min="21" max="21" width="11" style="107" bestFit="1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I3" s="112"/>
      <c r="J3" s="112"/>
      <c r="K3" s="112"/>
      <c r="L3" s="112" t="s">
        <v>27</v>
      </c>
    </row>
    <row r="4" spans="1:21" ht="21" customHeight="1" x14ac:dyDescent="0.55000000000000004">
      <c r="A4" s="25"/>
      <c r="B4" s="45" t="s">
        <v>48</v>
      </c>
      <c r="C4" s="109" t="s">
        <v>152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660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661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74" t="s">
        <v>662</v>
      </c>
      <c r="E9" s="21"/>
      <c r="F9" s="600"/>
      <c r="G9" s="600"/>
      <c r="H9" s="2"/>
    </row>
    <row r="10" spans="1:21" s="1" customFormat="1" ht="21" customHeight="1" x14ac:dyDescent="0.65">
      <c r="A10" s="25"/>
      <c r="B10" s="27"/>
      <c r="C10" s="18"/>
      <c r="D10" s="1816" t="s">
        <v>663</v>
      </c>
      <c r="E10" s="1816"/>
      <c r="F10" s="1816"/>
      <c r="G10" s="1816"/>
      <c r="H10" s="2"/>
    </row>
    <row r="11" spans="1:21" s="1" customFormat="1" ht="21" customHeight="1" x14ac:dyDescent="0.65">
      <c r="A11" s="25"/>
      <c r="B11" s="27"/>
      <c r="C11" s="18"/>
      <c r="D11" s="574" t="s">
        <v>664</v>
      </c>
      <c r="E11" s="169"/>
      <c r="F11" s="601"/>
      <c r="G11" s="600"/>
      <c r="H11" s="2"/>
    </row>
    <row r="12" spans="1:21" ht="21" customHeight="1" x14ac:dyDescent="0.55000000000000004">
      <c r="A12" s="1749" t="s">
        <v>0</v>
      </c>
      <c r="B12" s="1749" t="s">
        <v>31</v>
      </c>
      <c r="C12" s="118"/>
      <c r="D12" s="119" t="s">
        <v>24</v>
      </c>
      <c r="E12" s="1797" t="s">
        <v>1</v>
      </c>
      <c r="F12" s="1765"/>
      <c r="G12" s="1765"/>
      <c r="H12" s="1766"/>
      <c r="I12" s="1767" t="s">
        <v>203</v>
      </c>
      <c r="J12" s="1768"/>
      <c r="K12" s="1768"/>
      <c r="L12" s="1768"/>
      <c r="M12" s="1768"/>
      <c r="N12" s="1768"/>
      <c r="O12" s="1768"/>
      <c r="P12" s="1768"/>
      <c r="Q12" s="1768"/>
      <c r="R12" s="1768"/>
      <c r="S12" s="1768"/>
      <c r="T12" s="1769"/>
      <c r="U12" s="352"/>
    </row>
    <row r="13" spans="1:21" ht="21" customHeight="1" x14ac:dyDescent="0.55000000000000004">
      <c r="A13" s="1750"/>
      <c r="B13" s="1750"/>
      <c r="C13" s="364" t="s">
        <v>23</v>
      </c>
      <c r="D13" s="121" t="s">
        <v>25</v>
      </c>
      <c r="E13" s="234" t="s">
        <v>5</v>
      </c>
      <c r="F13" s="235" t="s">
        <v>204</v>
      </c>
      <c r="G13" s="235" t="s">
        <v>205</v>
      </c>
      <c r="H13" s="235" t="s">
        <v>206</v>
      </c>
      <c r="I13" s="1767" t="s">
        <v>207</v>
      </c>
      <c r="J13" s="1768"/>
      <c r="K13" s="1769"/>
      <c r="L13" s="1767" t="s">
        <v>208</v>
      </c>
      <c r="M13" s="1768"/>
      <c r="N13" s="1769"/>
      <c r="O13" s="1767" t="s">
        <v>209</v>
      </c>
      <c r="P13" s="1768"/>
      <c r="Q13" s="1769"/>
      <c r="R13" s="1767" t="s">
        <v>210</v>
      </c>
      <c r="S13" s="1768"/>
      <c r="T13" s="1769"/>
      <c r="U13" s="215" t="s">
        <v>8</v>
      </c>
    </row>
    <row r="14" spans="1:21" x14ac:dyDescent="0.55000000000000004">
      <c r="A14" s="1751"/>
      <c r="B14" s="1751"/>
      <c r="C14" s="71"/>
      <c r="D14" s="72"/>
      <c r="E14" s="237"/>
      <c r="F14" s="238" t="s">
        <v>6</v>
      </c>
      <c r="G14" s="238" t="s">
        <v>6</v>
      </c>
      <c r="H14" s="238" t="s">
        <v>6</v>
      </c>
      <c r="I14" s="239" t="s">
        <v>211</v>
      </c>
      <c r="J14" s="239" t="s">
        <v>212</v>
      </c>
      <c r="K14" s="239" t="s">
        <v>213</v>
      </c>
      <c r="L14" s="239" t="s">
        <v>214</v>
      </c>
      <c r="M14" s="239" t="s">
        <v>215</v>
      </c>
      <c r="N14" s="239" t="s">
        <v>216</v>
      </c>
      <c r="O14" s="239" t="s">
        <v>217</v>
      </c>
      <c r="P14" s="239" t="s">
        <v>218</v>
      </c>
      <c r="Q14" s="239" t="s">
        <v>219</v>
      </c>
      <c r="R14" s="239" t="s">
        <v>220</v>
      </c>
      <c r="S14" s="239" t="s">
        <v>221</v>
      </c>
      <c r="T14" s="239" t="s">
        <v>222</v>
      </c>
      <c r="U14" s="353"/>
    </row>
    <row r="15" spans="1:21" ht="72" x14ac:dyDescent="0.55000000000000004">
      <c r="A15" s="497">
        <v>127</v>
      </c>
      <c r="B15" s="178" t="s">
        <v>285</v>
      </c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857" t="s">
        <v>1109</v>
      </c>
    </row>
    <row r="16" spans="1:21" ht="65.25" x14ac:dyDescent="0.55000000000000004">
      <c r="A16" s="497"/>
      <c r="B16" s="227" t="s">
        <v>1110</v>
      </c>
      <c r="C16" s="200" t="s">
        <v>1111</v>
      </c>
      <c r="D16" s="200" t="s">
        <v>1112</v>
      </c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135"/>
    </row>
    <row r="17" spans="1:21" ht="43.5" x14ac:dyDescent="0.55000000000000004">
      <c r="A17" s="497"/>
      <c r="B17" s="227" t="s">
        <v>1113</v>
      </c>
      <c r="C17" s="200" t="s">
        <v>1114</v>
      </c>
      <c r="D17" s="200" t="s">
        <v>1112</v>
      </c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135"/>
    </row>
    <row r="18" spans="1:21" ht="43.5" x14ac:dyDescent="0.55000000000000004">
      <c r="A18" s="497"/>
      <c r="B18" s="620" t="s">
        <v>1115</v>
      </c>
      <c r="C18" s="200" t="s">
        <v>1114</v>
      </c>
      <c r="D18" s="200" t="s">
        <v>1112</v>
      </c>
      <c r="E18" s="251">
        <f>F18+G18+H18</f>
        <v>40000</v>
      </c>
      <c r="F18" s="251">
        <v>40000</v>
      </c>
      <c r="G18" s="251"/>
      <c r="H18" s="251"/>
      <c r="I18" s="251"/>
      <c r="J18" s="251"/>
      <c r="K18" s="251"/>
      <c r="L18" s="251">
        <v>20000</v>
      </c>
      <c r="M18" s="251"/>
      <c r="N18" s="251"/>
      <c r="O18" s="251">
        <v>20000</v>
      </c>
      <c r="P18" s="251"/>
      <c r="Q18" s="251"/>
      <c r="R18" s="251"/>
      <c r="S18" s="251"/>
      <c r="T18" s="251"/>
      <c r="U18" s="135"/>
    </row>
    <row r="19" spans="1:21" x14ac:dyDescent="0.55000000000000004">
      <c r="A19" s="856"/>
      <c r="B19" s="829"/>
      <c r="C19" s="736"/>
      <c r="D19" s="736"/>
      <c r="E19" s="830">
        <f t="shared" ref="E19:T19" si="0">SUM(E18:E18)</f>
        <v>40000</v>
      </c>
      <c r="F19" s="830">
        <f t="shared" si="0"/>
        <v>40000</v>
      </c>
      <c r="G19" s="830">
        <f t="shared" si="0"/>
        <v>0</v>
      </c>
      <c r="H19" s="830">
        <f t="shared" si="0"/>
        <v>0</v>
      </c>
      <c r="I19" s="830">
        <f t="shared" si="0"/>
        <v>0</v>
      </c>
      <c r="J19" s="830">
        <f t="shared" si="0"/>
        <v>0</v>
      </c>
      <c r="K19" s="830">
        <f t="shared" si="0"/>
        <v>0</v>
      </c>
      <c r="L19" s="830">
        <f t="shared" si="0"/>
        <v>20000</v>
      </c>
      <c r="M19" s="830">
        <f t="shared" si="0"/>
        <v>0</v>
      </c>
      <c r="N19" s="830">
        <f t="shared" si="0"/>
        <v>0</v>
      </c>
      <c r="O19" s="830">
        <f t="shared" si="0"/>
        <v>20000</v>
      </c>
      <c r="P19" s="830">
        <f t="shared" si="0"/>
        <v>0</v>
      </c>
      <c r="Q19" s="830">
        <f t="shared" si="0"/>
        <v>0</v>
      </c>
      <c r="R19" s="830">
        <f t="shared" si="0"/>
        <v>0</v>
      </c>
      <c r="S19" s="830">
        <f t="shared" si="0"/>
        <v>0</v>
      </c>
      <c r="T19" s="830">
        <f t="shared" si="0"/>
        <v>0</v>
      </c>
      <c r="U19" s="736"/>
    </row>
    <row r="20" spans="1:21" ht="72" x14ac:dyDescent="0.55000000000000004">
      <c r="A20" s="497">
        <v>128</v>
      </c>
      <c r="B20" s="178" t="s">
        <v>284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 x14ac:dyDescent="0.55000000000000004">
      <c r="A21" s="497"/>
      <c r="B21" s="227" t="s">
        <v>1116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ht="43.5" x14ac:dyDescent="0.55000000000000004">
      <c r="A22" s="497"/>
      <c r="B22" s="227" t="s">
        <v>1117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 ht="65.25" x14ac:dyDescent="0.55000000000000004">
      <c r="A23" s="497"/>
      <c r="B23" s="227" t="s">
        <v>1118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ht="47.25" customHeight="1" x14ac:dyDescent="0.55000000000000004">
      <c r="A24" s="497"/>
      <c r="B24" s="227" t="s">
        <v>1119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ht="65.25" x14ac:dyDescent="0.55000000000000004">
      <c r="A25" s="497"/>
      <c r="B25" s="227" t="s">
        <v>1120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 ht="48" x14ac:dyDescent="0.55000000000000004">
      <c r="A26" s="497">
        <v>129</v>
      </c>
      <c r="B26" s="178" t="s">
        <v>283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1:21" ht="43.5" x14ac:dyDescent="0.55000000000000004">
      <c r="A27" s="497"/>
      <c r="B27" s="203" t="s">
        <v>1121</v>
      </c>
      <c r="C27" s="203"/>
      <c r="D27" s="202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131"/>
    </row>
    <row r="28" spans="1:21" ht="43.5" x14ac:dyDescent="0.55000000000000004">
      <c r="A28" s="497"/>
      <c r="B28" s="227" t="s">
        <v>1122</v>
      </c>
      <c r="C28" s="201" t="s">
        <v>1123</v>
      </c>
      <c r="D28" s="206" t="s">
        <v>1124</v>
      </c>
      <c r="E28" s="858">
        <f>F28+G28+H28</f>
        <v>7140</v>
      </c>
      <c r="F28" s="858">
        <f>I28+J28+K28+L28+M28+N28+O28+P28+Q28+R28+S28+T28</f>
        <v>7140</v>
      </c>
      <c r="G28" s="858"/>
      <c r="H28" s="858"/>
      <c r="I28" s="858">
        <v>595</v>
      </c>
      <c r="J28" s="858">
        <v>595</v>
      </c>
      <c r="K28" s="858">
        <v>595</v>
      </c>
      <c r="L28" s="858">
        <v>595</v>
      </c>
      <c r="M28" s="858">
        <v>595</v>
      </c>
      <c r="N28" s="858">
        <v>595</v>
      </c>
      <c r="O28" s="858">
        <v>595</v>
      </c>
      <c r="P28" s="858">
        <v>595</v>
      </c>
      <c r="Q28" s="858">
        <v>595</v>
      </c>
      <c r="R28" s="858">
        <v>595</v>
      </c>
      <c r="S28" s="858">
        <v>595</v>
      </c>
      <c r="T28" s="858">
        <v>595</v>
      </c>
      <c r="U28" s="263" t="s">
        <v>1109</v>
      </c>
    </row>
    <row r="29" spans="1:21" ht="43.5" x14ac:dyDescent="0.55000000000000004">
      <c r="A29" s="497"/>
      <c r="B29" s="227" t="s">
        <v>1125</v>
      </c>
      <c r="C29" s="859" t="s">
        <v>1126</v>
      </c>
      <c r="D29" s="206" t="s">
        <v>1127</v>
      </c>
      <c r="E29" s="858">
        <f t="shared" ref="E29:E34" si="1">F29+G29+H29</f>
        <v>11400</v>
      </c>
      <c r="F29" s="858">
        <f t="shared" ref="F29:F34" si="2">I29+J29+K29+L29+M29+N29+O29+P29+Q29+R29+S29+T29</f>
        <v>11400</v>
      </c>
      <c r="G29" s="861"/>
      <c r="H29" s="861"/>
      <c r="I29" s="861"/>
      <c r="J29" s="861"/>
      <c r="K29" s="860"/>
      <c r="L29" s="860">
        <v>5700</v>
      </c>
      <c r="M29" s="860"/>
      <c r="N29" s="860"/>
      <c r="O29" s="860"/>
      <c r="P29" s="860"/>
      <c r="Q29" s="860">
        <v>5700</v>
      </c>
      <c r="R29" s="860"/>
      <c r="S29" s="860"/>
      <c r="T29" s="861"/>
      <c r="U29" s="131"/>
    </row>
    <row r="30" spans="1:21" ht="43.5" x14ac:dyDescent="0.55000000000000004">
      <c r="A30" s="497"/>
      <c r="B30" s="620" t="s">
        <v>1128</v>
      </c>
      <c r="C30" s="862"/>
      <c r="D30" s="863"/>
      <c r="E30" s="858">
        <f t="shared" si="1"/>
        <v>0</v>
      </c>
      <c r="F30" s="858"/>
      <c r="G30" s="771"/>
      <c r="H30" s="771"/>
      <c r="I30" s="771"/>
      <c r="J30" s="771"/>
      <c r="K30" s="771"/>
      <c r="L30" s="771"/>
      <c r="M30" s="771"/>
      <c r="N30" s="771"/>
      <c r="O30" s="771"/>
      <c r="P30" s="771"/>
      <c r="Q30" s="771"/>
      <c r="R30" s="771"/>
      <c r="S30" s="771"/>
      <c r="T30" s="771"/>
      <c r="U30" s="131"/>
    </row>
    <row r="31" spans="1:21" ht="53.25" customHeight="1" x14ac:dyDescent="0.55000000000000004">
      <c r="A31" s="497"/>
      <c r="B31" s="864" t="s">
        <v>1129</v>
      </c>
      <c r="C31" s="862" t="s">
        <v>1130</v>
      </c>
      <c r="D31" s="206" t="s">
        <v>1124</v>
      </c>
      <c r="E31" s="858">
        <f t="shared" si="1"/>
        <v>21120</v>
      </c>
      <c r="F31" s="858">
        <f t="shared" si="2"/>
        <v>21120</v>
      </c>
      <c r="G31" s="865"/>
      <c r="H31" s="865"/>
      <c r="I31" s="865"/>
      <c r="J31" s="865">
        <v>5280</v>
      </c>
      <c r="K31" s="865"/>
      <c r="L31" s="865"/>
      <c r="M31" s="865">
        <v>5280</v>
      </c>
      <c r="N31" s="865"/>
      <c r="O31" s="865"/>
      <c r="P31" s="866">
        <v>5280</v>
      </c>
      <c r="Q31" s="865"/>
      <c r="R31" s="865"/>
      <c r="S31" s="865"/>
      <c r="T31" s="865">
        <v>5280</v>
      </c>
      <c r="U31" s="131"/>
    </row>
    <row r="32" spans="1:21" ht="48" customHeight="1" x14ac:dyDescent="0.55000000000000004">
      <c r="A32" s="497"/>
      <c r="B32" s="746" t="s">
        <v>1131</v>
      </c>
      <c r="C32" s="862" t="s">
        <v>1132</v>
      </c>
      <c r="D32" s="206" t="s">
        <v>1124</v>
      </c>
      <c r="E32" s="858">
        <v>33400</v>
      </c>
      <c r="F32" s="858">
        <f t="shared" si="2"/>
        <v>33400</v>
      </c>
      <c r="G32" s="865" t="s">
        <v>223</v>
      </c>
      <c r="H32" s="865"/>
      <c r="I32" s="865"/>
      <c r="J32" s="865">
        <v>8350</v>
      </c>
      <c r="K32" s="865"/>
      <c r="L32" s="865"/>
      <c r="M32" s="865">
        <v>8350</v>
      </c>
      <c r="N32" s="865"/>
      <c r="O32" s="865"/>
      <c r="P32" s="865">
        <v>8350</v>
      </c>
      <c r="Q32" s="865"/>
      <c r="R32" s="865"/>
      <c r="S32" s="865"/>
      <c r="T32" s="865">
        <v>8350</v>
      </c>
      <c r="U32" s="131"/>
    </row>
    <row r="33" spans="1:21" ht="65.25" x14ac:dyDescent="0.55000000000000004">
      <c r="A33" s="497"/>
      <c r="B33" s="746" t="s">
        <v>1133</v>
      </c>
      <c r="C33" s="862" t="s">
        <v>1134</v>
      </c>
      <c r="D33" s="206" t="s">
        <v>1124</v>
      </c>
      <c r="E33" s="858">
        <f t="shared" si="1"/>
        <v>3360</v>
      </c>
      <c r="F33" s="858">
        <f t="shared" si="2"/>
        <v>3360</v>
      </c>
      <c r="G33" s="865"/>
      <c r="H33" s="865"/>
      <c r="I33" s="865">
        <v>280</v>
      </c>
      <c r="J33" s="865">
        <v>280</v>
      </c>
      <c r="K33" s="865">
        <v>280</v>
      </c>
      <c r="L33" s="865">
        <v>280</v>
      </c>
      <c r="M33" s="865">
        <v>280</v>
      </c>
      <c r="N33" s="865">
        <v>280</v>
      </c>
      <c r="O33" s="865">
        <v>280</v>
      </c>
      <c r="P33" s="865">
        <v>280</v>
      </c>
      <c r="Q33" s="865">
        <v>280</v>
      </c>
      <c r="R33" s="865">
        <v>280</v>
      </c>
      <c r="S33" s="865">
        <v>280</v>
      </c>
      <c r="T33" s="865">
        <v>280</v>
      </c>
      <c r="U33" s="131"/>
    </row>
    <row r="34" spans="1:21" ht="43.5" x14ac:dyDescent="0.55000000000000004">
      <c r="A34" s="497"/>
      <c r="B34" s="746" t="s">
        <v>1135</v>
      </c>
      <c r="C34" s="862" t="s">
        <v>1136</v>
      </c>
      <c r="D34" s="206" t="s">
        <v>1137</v>
      </c>
      <c r="E34" s="858">
        <f t="shared" si="1"/>
        <v>4340</v>
      </c>
      <c r="F34" s="858">
        <f t="shared" si="2"/>
        <v>4340</v>
      </c>
      <c r="G34" s="865"/>
      <c r="H34" s="865"/>
      <c r="I34" s="865"/>
      <c r="J34" s="865"/>
      <c r="K34" s="865"/>
      <c r="L34" s="865"/>
      <c r="M34" s="865"/>
      <c r="N34" s="865">
        <v>2170</v>
      </c>
      <c r="O34" s="865"/>
      <c r="P34" s="865"/>
      <c r="Q34" s="865"/>
      <c r="R34" s="865"/>
      <c r="S34" s="865">
        <v>2170</v>
      </c>
      <c r="T34" s="865"/>
      <c r="U34" s="131"/>
    </row>
    <row r="35" spans="1:21" x14ac:dyDescent="0.55000000000000004">
      <c r="A35" s="856"/>
      <c r="B35" s="829"/>
      <c r="C35" s="775"/>
      <c r="D35" s="775"/>
      <c r="E35" s="776">
        <f t="shared" ref="E35:T35" si="3">SUM(E28:E34)</f>
        <v>80760</v>
      </c>
      <c r="F35" s="776">
        <f t="shared" si="3"/>
        <v>80760</v>
      </c>
      <c r="G35" s="776">
        <f t="shared" si="3"/>
        <v>0</v>
      </c>
      <c r="H35" s="776">
        <f t="shared" si="3"/>
        <v>0</v>
      </c>
      <c r="I35" s="776">
        <f t="shared" si="3"/>
        <v>875</v>
      </c>
      <c r="J35" s="1475">
        <f t="shared" si="3"/>
        <v>14505</v>
      </c>
      <c r="K35" s="776">
        <f t="shared" si="3"/>
        <v>875</v>
      </c>
      <c r="L35" s="776">
        <f t="shared" si="3"/>
        <v>6575</v>
      </c>
      <c r="M35" s="776">
        <f t="shared" si="3"/>
        <v>14505</v>
      </c>
      <c r="N35" s="776">
        <f t="shared" si="3"/>
        <v>3045</v>
      </c>
      <c r="O35" s="776">
        <f t="shared" si="3"/>
        <v>875</v>
      </c>
      <c r="P35" s="776">
        <f t="shared" si="3"/>
        <v>14505</v>
      </c>
      <c r="Q35" s="776">
        <f t="shared" si="3"/>
        <v>6575</v>
      </c>
      <c r="R35" s="776">
        <f t="shared" si="3"/>
        <v>875</v>
      </c>
      <c r="S35" s="776">
        <f t="shared" si="3"/>
        <v>3045</v>
      </c>
      <c r="T35" s="776">
        <f t="shared" si="3"/>
        <v>14505</v>
      </c>
      <c r="U35" s="775"/>
    </row>
    <row r="36" spans="1:21" x14ac:dyDescent="0.55000000000000004">
      <c r="A36" s="155"/>
      <c r="B36" s="155"/>
      <c r="C36" s="155"/>
      <c r="D36" s="155"/>
      <c r="E36" s="855">
        <f t="shared" ref="E36:T36" si="4">E35+E19</f>
        <v>120760</v>
      </c>
      <c r="F36" s="855">
        <f t="shared" si="4"/>
        <v>120760</v>
      </c>
      <c r="G36" s="855">
        <f t="shared" si="4"/>
        <v>0</v>
      </c>
      <c r="H36" s="855">
        <f t="shared" si="4"/>
        <v>0</v>
      </c>
      <c r="I36" s="855">
        <f t="shared" si="4"/>
        <v>875</v>
      </c>
      <c r="J36" s="1054">
        <f t="shared" si="4"/>
        <v>14505</v>
      </c>
      <c r="K36" s="855">
        <f t="shared" si="4"/>
        <v>875</v>
      </c>
      <c r="L36" s="855">
        <f t="shared" si="4"/>
        <v>26575</v>
      </c>
      <c r="M36" s="855">
        <f t="shared" si="4"/>
        <v>14505</v>
      </c>
      <c r="N36" s="855">
        <f t="shared" si="4"/>
        <v>3045</v>
      </c>
      <c r="O36" s="855">
        <f t="shared" si="4"/>
        <v>20875</v>
      </c>
      <c r="P36" s="855">
        <f t="shared" si="4"/>
        <v>14505</v>
      </c>
      <c r="Q36" s="855">
        <f t="shared" si="4"/>
        <v>6575</v>
      </c>
      <c r="R36" s="855">
        <f t="shared" si="4"/>
        <v>875</v>
      </c>
      <c r="S36" s="855">
        <f t="shared" si="4"/>
        <v>3045</v>
      </c>
      <c r="T36" s="855">
        <f t="shared" si="4"/>
        <v>14505</v>
      </c>
      <c r="U36" s="155"/>
    </row>
  </sheetData>
  <mergeCells count="10">
    <mergeCell ref="A1:U1"/>
    <mergeCell ref="A12:A14"/>
    <mergeCell ref="B12:B14"/>
    <mergeCell ref="E12:H12"/>
    <mergeCell ref="I12:T12"/>
    <mergeCell ref="I13:K13"/>
    <mergeCell ref="L13:N13"/>
    <mergeCell ref="O13:Q13"/>
    <mergeCell ref="R13:T13"/>
    <mergeCell ref="D10:G10"/>
  </mergeCells>
  <pageMargins left="0.62992125984251968" right="0.51181102362204722" top="0.55118110236220474" bottom="0.35433070866141736" header="0.31496062992125984" footer="0.31496062992125984"/>
  <pageSetup paperSize="5" scale="7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6">
    <tabColor rgb="FFFFFF00"/>
  </sheetPr>
  <dimension ref="A1:U27"/>
  <sheetViews>
    <sheetView topLeftCell="A16" zoomScale="70" zoomScaleNormal="70" workbookViewId="0">
      <selection activeCell="J23" sqref="J23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1" style="107" customWidth="1"/>
    <col min="4" max="4" width="16.85546875" style="107" customWidth="1"/>
    <col min="5" max="5" width="11.85546875" style="107" customWidth="1"/>
    <col min="6" max="6" width="10.85546875" style="107" customWidth="1"/>
    <col min="7" max="7" width="9.5703125" style="107" customWidth="1"/>
    <col min="8" max="8" width="8.7109375" style="107" customWidth="1"/>
    <col min="9" max="9" width="8.85546875" style="107" customWidth="1"/>
    <col min="10" max="10" width="9.85546875" style="107" customWidth="1"/>
    <col min="11" max="11" width="9.7109375" style="107" bestFit="1" customWidth="1"/>
    <col min="12" max="12" width="10.5703125" style="107" customWidth="1"/>
    <col min="13" max="13" width="9.140625" style="107" customWidth="1"/>
    <col min="14" max="14" width="10.5703125" style="107" bestFit="1" customWidth="1"/>
    <col min="15" max="18" width="9.7109375" style="107" bestFit="1" customWidth="1"/>
    <col min="19" max="19" width="8.42578125" style="107" customWidth="1"/>
    <col min="20" max="20" width="9.5703125" style="107" customWidth="1"/>
    <col min="21" max="21" width="11.28515625" style="107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21" customHeight="1" x14ac:dyDescent="0.55000000000000004">
      <c r="A2" s="25"/>
      <c r="B2" s="45" t="s">
        <v>26</v>
      </c>
      <c r="C2" s="109" t="s">
        <v>34</v>
      </c>
      <c r="E2" s="110" t="s">
        <v>29</v>
      </c>
      <c r="F2" s="111"/>
      <c r="G2" s="112" t="s">
        <v>30</v>
      </c>
      <c r="H2" s="111"/>
      <c r="I2" s="112"/>
      <c r="J2" s="112"/>
      <c r="K2" s="112"/>
      <c r="L2" s="112" t="s">
        <v>27</v>
      </c>
    </row>
    <row r="3" spans="1:21" ht="21" customHeight="1" x14ac:dyDescent="0.55000000000000004">
      <c r="A3" s="25"/>
      <c r="B3" s="45" t="s">
        <v>48</v>
      </c>
      <c r="C3" s="109" t="s">
        <v>153</v>
      </c>
      <c r="D3" s="114"/>
      <c r="F3" s="115"/>
      <c r="G3" s="115"/>
      <c r="H3" s="115"/>
    </row>
    <row r="4" spans="1:21" s="1" customFormat="1" ht="21" customHeight="1" x14ac:dyDescent="0.55000000000000004">
      <c r="A4" s="25"/>
      <c r="B4" s="45" t="s">
        <v>515</v>
      </c>
      <c r="C4" s="28" t="s">
        <v>665</v>
      </c>
      <c r="D4" s="21"/>
      <c r="E4" s="2"/>
      <c r="F4" s="2"/>
      <c r="G4" s="2"/>
    </row>
    <row r="5" spans="1:21" s="1" customFormat="1" ht="21" customHeight="1" x14ac:dyDescent="0.55000000000000004">
      <c r="A5" s="25"/>
      <c r="B5" s="45" t="s">
        <v>18</v>
      </c>
      <c r="C5" s="166" t="s">
        <v>28</v>
      </c>
      <c r="D5" s="167" t="s">
        <v>49</v>
      </c>
      <c r="E5" s="166"/>
      <c r="F5" s="166" t="s">
        <v>50</v>
      </c>
      <c r="G5" s="166" t="s">
        <v>51</v>
      </c>
      <c r="H5" s="166" t="s">
        <v>54</v>
      </c>
      <c r="I5" s="166" t="s">
        <v>52</v>
      </c>
      <c r="J5" s="166" t="s">
        <v>53</v>
      </c>
    </row>
    <row r="6" spans="1:21" s="1" customFormat="1" ht="21" customHeight="1" x14ac:dyDescent="0.65">
      <c r="A6" s="25"/>
      <c r="B6" s="27" t="s">
        <v>32</v>
      </c>
      <c r="C6" s="18"/>
      <c r="D6" s="1" t="s">
        <v>666</v>
      </c>
      <c r="F6" s="21"/>
      <c r="H6" s="21"/>
      <c r="J6" s="21"/>
    </row>
    <row r="7" spans="1:21" s="1" customFormat="1" ht="21" customHeight="1" x14ac:dyDescent="0.65">
      <c r="A7" s="25"/>
      <c r="B7" s="27"/>
      <c r="C7" s="18"/>
      <c r="F7" s="21"/>
      <c r="H7" s="21"/>
    </row>
    <row r="8" spans="1:21" s="1" customFormat="1" ht="21" customHeight="1" x14ac:dyDescent="0.65">
      <c r="A8" s="25"/>
      <c r="B8" s="27" t="s">
        <v>502</v>
      </c>
      <c r="C8" s="18"/>
      <c r="D8" s="568" t="s">
        <v>667</v>
      </c>
      <c r="E8" s="21"/>
      <c r="F8" s="2"/>
      <c r="G8" s="2"/>
      <c r="H8" s="2"/>
    </row>
    <row r="9" spans="1:21" s="1" customFormat="1" ht="21" customHeight="1" x14ac:dyDescent="0.65">
      <c r="A9" s="25"/>
      <c r="B9" s="27"/>
      <c r="C9" s="18"/>
      <c r="D9" s="100"/>
      <c r="E9" s="21"/>
      <c r="F9" s="2"/>
      <c r="G9" s="2"/>
      <c r="H9" s="2"/>
    </row>
    <row r="10" spans="1:21" ht="21" customHeight="1" x14ac:dyDescent="0.55000000000000004">
      <c r="A10" s="1749" t="s">
        <v>0</v>
      </c>
      <c r="B10" s="1749" t="s">
        <v>31</v>
      </c>
      <c r="C10" s="118"/>
      <c r="D10" s="119" t="s">
        <v>24</v>
      </c>
      <c r="E10" s="1752" t="s">
        <v>1</v>
      </c>
      <c r="F10" s="1753"/>
      <c r="G10" s="1753"/>
      <c r="H10" s="1754"/>
      <c r="I10" s="1755" t="s">
        <v>203</v>
      </c>
      <c r="J10" s="1756"/>
      <c r="K10" s="1756"/>
      <c r="L10" s="1756"/>
      <c r="M10" s="1756"/>
      <c r="N10" s="1756"/>
      <c r="O10" s="1756"/>
      <c r="P10" s="1756"/>
      <c r="Q10" s="1756"/>
      <c r="R10" s="1756"/>
      <c r="S10" s="1756"/>
      <c r="T10" s="1757"/>
      <c r="U10" s="120"/>
    </row>
    <row r="11" spans="1:21" ht="21" customHeight="1" x14ac:dyDescent="0.55000000000000004">
      <c r="A11" s="1750"/>
      <c r="B11" s="1750"/>
      <c r="C11" s="145" t="s">
        <v>23</v>
      </c>
      <c r="D11" s="121" t="s">
        <v>25</v>
      </c>
      <c r="E11" s="122" t="s">
        <v>5</v>
      </c>
      <c r="F11" s="123" t="s">
        <v>204</v>
      </c>
      <c r="G11" s="123" t="s">
        <v>205</v>
      </c>
      <c r="H11" s="123" t="s">
        <v>206</v>
      </c>
      <c r="I11" s="1755" t="s">
        <v>207</v>
      </c>
      <c r="J11" s="1756"/>
      <c r="K11" s="1757"/>
      <c r="L11" s="1755" t="s">
        <v>208</v>
      </c>
      <c r="M11" s="1756"/>
      <c r="N11" s="1757"/>
      <c r="O11" s="1755" t="s">
        <v>209</v>
      </c>
      <c r="P11" s="1756"/>
      <c r="Q11" s="1757"/>
      <c r="R11" s="1755" t="s">
        <v>210</v>
      </c>
      <c r="S11" s="1756"/>
      <c r="T11" s="1757"/>
      <c r="U11" s="124" t="s">
        <v>8</v>
      </c>
    </row>
    <row r="12" spans="1:21" x14ac:dyDescent="0.55000000000000004">
      <c r="A12" s="1751"/>
      <c r="B12" s="1751"/>
      <c r="C12" s="71"/>
      <c r="D12" s="72"/>
      <c r="E12" s="72"/>
      <c r="F12" s="125" t="s">
        <v>6</v>
      </c>
      <c r="G12" s="125" t="s">
        <v>6</v>
      </c>
      <c r="H12" s="125" t="s">
        <v>6</v>
      </c>
      <c r="I12" s="126" t="s">
        <v>211</v>
      </c>
      <c r="J12" s="126" t="s">
        <v>212</v>
      </c>
      <c r="K12" s="126" t="s">
        <v>213</v>
      </c>
      <c r="L12" s="126" t="s">
        <v>214</v>
      </c>
      <c r="M12" s="126" t="s">
        <v>215</v>
      </c>
      <c r="N12" s="126" t="s">
        <v>216</v>
      </c>
      <c r="O12" s="126" t="s">
        <v>217</v>
      </c>
      <c r="P12" s="126" t="s">
        <v>218</v>
      </c>
      <c r="Q12" s="126" t="s">
        <v>219</v>
      </c>
      <c r="R12" s="126" t="s">
        <v>220</v>
      </c>
      <c r="S12" s="126" t="s">
        <v>221</v>
      </c>
      <c r="T12" s="126" t="s">
        <v>222</v>
      </c>
      <c r="U12" s="127"/>
    </row>
    <row r="13" spans="1:21" ht="81.75" customHeight="1" x14ac:dyDescent="0.55000000000000004">
      <c r="A13" s="602">
        <v>130</v>
      </c>
      <c r="B13" s="603" t="s">
        <v>288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857" t="s">
        <v>1109</v>
      </c>
    </row>
    <row r="14" spans="1:21" ht="45" customHeight="1" x14ac:dyDescent="0.55000000000000004">
      <c r="A14" s="602"/>
      <c r="B14" s="833" t="s">
        <v>1091</v>
      </c>
      <c r="C14" s="820"/>
      <c r="D14" s="820"/>
      <c r="E14" s="820"/>
      <c r="F14" s="820"/>
      <c r="G14" s="820"/>
      <c r="H14" s="820"/>
      <c r="I14" s="820"/>
      <c r="J14" s="820"/>
      <c r="K14" s="820"/>
      <c r="L14" s="820"/>
      <c r="M14" s="820"/>
      <c r="N14" s="820"/>
      <c r="O14" s="820"/>
      <c r="P14" s="820"/>
      <c r="Q14" s="820"/>
      <c r="R14" s="820"/>
      <c r="S14" s="820"/>
      <c r="T14" s="820"/>
      <c r="U14" s="819"/>
    </row>
    <row r="15" spans="1:21" ht="66" customHeight="1" x14ac:dyDescent="0.55000000000000004">
      <c r="A15" s="602"/>
      <c r="B15" s="833" t="s">
        <v>1092</v>
      </c>
      <c r="C15" s="820"/>
      <c r="D15" s="820"/>
      <c r="E15" s="820"/>
      <c r="F15" s="820"/>
      <c r="G15" s="820"/>
      <c r="H15" s="820"/>
      <c r="I15" s="820"/>
      <c r="J15" s="820"/>
      <c r="K15" s="820"/>
      <c r="L15" s="820"/>
      <c r="M15" s="820"/>
      <c r="N15" s="820"/>
      <c r="O15" s="820"/>
      <c r="P15" s="820"/>
      <c r="Q15" s="820"/>
      <c r="R15" s="820"/>
      <c r="S15" s="820"/>
      <c r="T15" s="820"/>
      <c r="U15" s="819"/>
    </row>
    <row r="16" spans="1:21" ht="43.5" x14ac:dyDescent="0.55000000000000004">
      <c r="A16" s="602"/>
      <c r="B16" s="833" t="s">
        <v>1093</v>
      </c>
      <c r="C16" s="820"/>
      <c r="D16" s="820"/>
      <c r="E16" s="820"/>
      <c r="F16" s="820"/>
      <c r="G16" s="820"/>
      <c r="H16" s="820"/>
      <c r="I16" s="820"/>
      <c r="J16" s="820"/>
      <c r="K16" s="820"/>
      <c r="L16" s="820"/>
      <c r="M16" s="820"/>
      <c r="N16" s="820"/>
      <c r="O16" s="820"/>
      <c r="P16" s="820"/>
      <c r="Q16" s="820"/>
      <c r="R16" s="820"/>
      <c r="S16" s="820"/>
      <c r="T16" s="820"/>
      <c r="U16" s="819"/>
    </row>
    <row r="17" spans="1:21" ht="43.5" x14ac:dyDescent="0.55000000000000004">
      <c r="A17" s="602"/>
      <c r="B17" s="834" t="s">
        <v>1094</v>
      </c>
      <c r="C17" s="835" t="s">
        <v>1095</v>
      </c>
      <c r="D17" s="836" t="s">
        <v>1096</v>
      </c>
      <c r="E17" s="288">
        <f>F17+G17+H17</f>
        <v>120000</v>
      </c>
      <c r="F17" s="288">
        <f>I17+J17+K17+L17+M17+N17+O17+P17+Q17+R17+S17+T17</f>
        <v>120000</v>
      </c>
      <c r="G17" s="288"/>
      <c r="H17" s="288"/>
      <c r="I17" s="288"/>
      <c r="J17" s="288"/>
      <c r="K17" s="837"/>
      <c r="L17" s="837">
        <v>40000</v>
      </c>
      <c r="M17" s="837"/>
      <c r="N17" s="837"/>
      <c r="O17" s="837">
        <v>40000</v>
      </c>
      <c r="P17" s="837"/>
      <c r="Q17" s="837"/>
      <c r="R17" s="837"/>
      <c r="S17" s="837"/>
      <c r="T17" s="837">
        <v>40000</v>
      </c>
      <c r="U17" s="838"/>
    </row>
    <row r="18" spans="1:21" ht="108.75" x14ac:dyDescent="0.55000000000000004">
      <c r="A18" s="602"/>
      <c r="B18" s="834" t="s">
        <v>1097</v>
      </c>
      <c r="C18" s="835" t="s">
        <v>1098</v>
      </c>
      <c r="D18" s="836" t="s">
        <v>1099</v>
      </c>
      <c r="E18" s="288">
        <f>F18+G18+H18</f>
        <v>150000</v>
      </c>
      <c r="F18" s="288">
        <f>I18+J18+K18+L18+M18+N18+O18+P18+Q18+R18+S18+T18</f>
        <v>150000</v>
      </c>
      <c r="G18" s="288"/>
      <c r="H18" s="288"/>
      <c r="I18" s="288"/>
      <c r="J18" s="288"/>
      <c r="K18" s="837"/>
      <c r="L18" s="837">
        <v>150000</v>
      </c>
      <c r="M18" s="837"/>
      <c r="N18" s="837"/>
      <c r="O18" s="837"/>
      <c r="P18" s="837"/>
      <c r="Q18" s="837"/>
      <c r="R18" s="837"/>
      <c r="S18" s="837"/>
      <c r="T18" s="837"/>
      <c r="U18" s="838"/>
    </row>
    <row r="19" spans="1:21" x14ac:dyDescent="0.55000000000000004">
      <c r="A19" s="839"/>
      <c r="B19" s="840"/>
      <c r="C19" s="775"/>
      <c r="D19" s="775"/>
      <c r="E19" s="776">
        <f t="shared" ref="E19:T19" si="0">SUM(E17:E18)</f>
        <v>270000</v>
      </c>
      <c r="F19" s="776">
        <f t="shared" si="0"/>
        <v>270000</v>
      </c>
      <c r="G19" s="776">
        <f t="shared" si="0"/>
        <v>0</v>
      </c>
      <c r="H19" s="776">
        <f t="shared" si="0"/>
        <v>0</v>
      </c>
      <c r="I19" s="776">
        <f t="shared" si="0"/>
        <v>0</v>
      </c>
      <c r="J19" s="776">
        <f t="shared" si="0"/>
        <v>0</v>
      </c>
      <c r="K19" s="776">
        <f t="shared" si="0"/>
        <v>0</v>
      </c>
      <c r="L19" s="776">
        <f t="shared" si="0"/>
        <v>190000</v>
      </c>
      <c r="M19" s="776">
        <f t="shared" si="0"/>
        <v>0</v>
      </c>
      <c r="N19" s="776">
        <f t="shared" si="0"/>
        <v>0</v>
      </c>
      <c r="O19" s="776">
        <f t="shared" si="0"/>
        <v>40000</v>
      </c>
      <c r="P19" s="776">
        <f t="shared" si="0"/>
        <v>0</v>
      </c>
      <c r="Q19" s="776">
        <f t="shared" si="0"/>
        <v>0</v>
      </c>
      <c r="R19" s="776">
        <f t="shared" si="0"/>
        <v>0</v>
      </c>
      <c r="S19" s="776">
        <f t="shared" si="0"/>
        <v>0</v>
      </c>
      <c r="T19" s="776">
        <f t="shared" si="0"/>
        <v>40000</v>
      </c>
      <c r="U19" s="775"/>
    </row>
    <row r="20" spans="1:21" x14ac:dyDescent="0.55000000000000004">
      <c r="A20" s="602">
        <v>131</v>
      </c>
      <c r="B20" s="512" t="s">
        <v>287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 ht="65.25" x14ac:dyDescent="0.55000000000000004">
      <c r="A21" s="183"/>
      <c r="B21" s="841" t="s">
        <v>1100</v>
      </c>
      <c r="C21" s="842"/>
      <c r="D21" s="843"/>
      <c r="E21" s="844"/>
      <c r="F21" s="844"/>
      <c r="G21" s="844"/>
      <c r="H21" s="844"/>
      <c r="I21" s="844" t="s">
        <v>223</v>
      </c>
      <c r="J21" s="844"/>
      <c r="K21" s="844"/>
      <c r="L21" s="844"/>
      <c r="M21" s="844"/>
      <c r="N21" s="844"/>
      <c r="O21" s="844"/>
      <c r="P21" s="844"/>
      <c r="Q21" s="844"/>
      <c r="R21" s="844"/>
      <c r="S21" s="844"/>
      <c r="T21" s="844"/>
      <c r="U21" s="845"/>
    </row>
    <row r="22" spans="1:21" ht="65.25" x14ac:dyDescent="0.55000000000000004">
      <c r="A22" s="594"/>
      <c r="B22" s="846" t="s">
        <v>1101</v>
      </c>
      <c r="C22" s="847" t="s">
        <v>1102</v>
      </c>
      <c r="D22" s="848" t="s">
        <v>1096</v>
      </c>
      <c r="E22" s="844"/>
      <c r="F22" s="844"/>
      <c r="G22" s="844"/>
      <c r="H22" s="844"/>
      <c r="I22" s="844"/>
      <c r="J22" s="844"/>
      <c r="K22" s="849"/>
      <c r="L22" s="844"/>
      <c r="M22" s="844"/>
      <c r="N22" s="844"/>
      <c r="O22" s="844"/>
      <c r="P22" s="844"/>
      <c r="Q22" s="844"/>
      <c r="R22" s="844"/>
      <c r="S22" s="844"/>
      <c r="T22" s="844"/>
      <c r="U22" s="845" t="s">
        <v>1109</v>
      </c>
    </row>
    <row r="23" spans="1:21" ht="65.25" x14ac:dyDescent="0.55000000000000004">
      <c r="A23" s="570"/>
      <c r="B23" s="819" t="s">
        <v>1103</v>
      </c>
      <c r="C23" s="847"/>
      <c r="D23" s="848"/>
      <c r="E23" s="844"/>
      <c r="F23" s="844"/>
      <c r="G23" s="844"/>
      <c r="H23" s="844"/>
      <c r="I23" s="844"/>
      <c r="J23" s="844"/>
      <c r="K23" s="849"/>
      <c r="L23" s="844"/>
      <c r="M23" s="844"/>
      <c r="N23" s="844"/>
      <c r="O23" s="844"/>
      <c r="P23" s="844"/>
      <c r="Q23" s="844"/>
      <c r="R23" s="844"/>
      <c r="S23" s="844"/>
      <c r="T23" s="844"/>
      <c r="U23" s="845"/>
    </row>
    <row r="24" spans="1:21" ht="65.25" x14ac:dyDescent="0.55000000000000004">
      <c r="A24" s="131"/>
      <c r="B24" s="834" t="s">
        <v>1104</v>
      </c>
      <c r="C24" s="847" t="s">
        <v>1105</v>
      </c>
      <c r="D24" s="850" t="s">
        <v>1106</v>
      </c>
      <c r="E24" s="849">
        <f>F24+G24+H24</f>
        <v>1085</v>
      </c>
      <c r="F24" s="849">
        <v>1085</v>
      </c>
      <c r="G24" s="849"/>
      <c r="H24" s="849"/>
      <c r="I24" s="849"/>
      <c r="J24" s="849"/>
      <c r="K24" s="849"/>
      <c r="L24" s="849"/>
      <c r="M24" s="849"/>
      <c r="N24" s="849"/>
      <c r="O24" s="849">
        <v>1085</v>
      </c>
      <c r="P24" s="849"/>
      <c r="Q24" s="849"/>
      <c r="R24" s="849"/>
      <c r="S24" s="849"/>
      <c r="T24" s="849"/>
      <c r="U24" s="845"/>
    </row>
    <row r="25" spans="1:21" ht="43.5" x14ac:dyDescent="0.55000000000000004">
      <c r="A25" s="131"/>
      <c r="B25" s="834" t="s">
        <v>1107</v>
      </c>
      <c r="C25" s="851"/>
      <c r="D25" s="852" t="s">
        <v>1108</v>
      </c>
      <c r="E25" s="853"/>
      <c r="F25" s="853"/>
      <c r="G25" s="853"/>
      <c r="H25" s="853"/>
      <c r="I25" s="853"/>
      <c r="J25" s="853"/>
      <c r="K25" s="853"/>
      <c r="L25" s="853"/>
      <c r="M25" s="853"/>
      <c r="N25" s="853"/>
      <c r="O25" s="853"/>
      <c r="P25" s="853"/>
      <c r="Q25" s="853"/>
      <c r="R25" s="853"/>
      <c r="S25" s="853"/>
      <c r="T25" s="853"/>
      <c r="U25" s="854"/>
    </row>
    <row r="26" spans="1:21" x14ac:dyDescent="0.55000000000000004">
      <c r="A26" s="775"/>
      <c r="B26" s="775"/>
      <c r="C26" s="775"/>
      <c r="D26" s="775"/>
      <c r="E26" s="776">
        <f>SUM(E24:E25)</f>
        <v>1085</v>
      </c>
      <c r="F26" s="776">
        <f t="shared" ref="F26:T26" si="1">SUM(F24:F25)</f>
        <v>1085</v>
      </c>
      <c r="G26" s="776">
        <f t="shared" si="1"/>
        <v>0</v>
      </c>
      <c r="H26" s="776">
        <f t="shared" si="1"/>
        <v>0</v>
      </c>
      <c r="I26" s="776">
        <f t="shared" si="1"/>
        <v>0</v>
      </c>
      <c r="J26" s="776">
        <f t="shared" si="1"/>
        <v>0</v>
      </c>
      <c r="K26" s="776">
        <f t="shared" si="1"/>
        <v>0</v>
      </c>
      <c r="L26" s="776">
        <f t="shared" si="1"/>
        <v>0</v>
      </c>
      <c r="M26" s="776">
        <f t="shared" si="1"/>
        <v>0</v>
      </c>
      <c r="N26" s="776">
        <f t="shared" si="1"/>
        <v>0</v>
      </c>
      <c r="O26" s="776">
        <f t="shared" si="1"/>
        <v>1085</v>
      </c>
      <c r="P26" s="776">
        <f t="shared" si="1"/>
        <v>0</v>
      </c>
      <c r="Q26" s="776">
        <f t="shared" si="1"/>
        <v>0</v>
      </c>
      <c r="R26" s="776">
        <f t="shared" si="1"/>
        <v>0</v>
      </c>
      <c r="S26" s="776">
        <f t="shared" si="1"/>
        <v>0</v>
      </c>
      <c r="T26" s="776">
        <f t="shared" si="1"/>
        <v>0</v>
      </c>
      <c r="U26" s="775"/>
    </row>
    <row r="27" spans="1:21" x14ac:dyDescent="0.55000000000000004">
      <c r="A27" s="155"/>
      <c r="B27" s="155"/>
      <c r="C27" s="155"/>
      <c r="D27" s="155"/>
      <c r="E27" s="855">
        <f>E26+E19</f>
        <v>271085</v>
      </c>
      <c r="F27" s="855">
        <f t="shared" ref="F27:T27" si="2">F26+F19</f>
        <v>271085</v>
      </c>
      <c r="G27" s="855">
        <f t="shared" si="2"/>
        <v>0</v>
      </c>
      <c r="H27" s="855">
        <f t="shared" si="2"/>
        <v>0</v>
      </c>
      <c r="I27" s="855">
        <f t="shared" si="2"/>
        <v>0</v>
      </c>
      <c r="J27" s="855">
        <f t="shared" si="2"/>
        <v>0</v>
      </c>
      <c r="K27" s="855">
        <f t="shared" si="2"/>
        <v>0</v>
      </c>
      <c r="L27" s="855">
        <f t="shared" si="2"/>
        <v>190000</v>
      </c>
      <c r="M27" s="855">
        <f t="shared" si="2"/>
        <v>0</v>
      </c>
      <c r="N27" s="855">
        <f t="shared" si="2"/>
        <v>0</v>
      </c>
      <c r="O27" s="855">
        <f t="shared" si="2"/>
        <v>41085</v>
      </c>
      <c r="P27" s="855">
        <f t="shared" si="2"/>
        <v>0</v>
      </c>
      <c r="Q27" s="855">
        <f t="shared" si="2"/>
        <v>0</v>
      </c>
      <c r="R27" s="855">
        <f t="shared" si="2"/>
        <v>0</v>
      </c>
      <c r="S27" s="855">
        <f t="shared" si="2"/>
        <v>0</v>
      </c>
      <c r="T27" s="855">
        <f t="shared" si="2"/>
        <v>40000</v>
      </c>
      <c r="U27" s="155"/>
    </row>
  </sheetData>
  <mergeCells count="9">
    <mergeCell ref="A1:U1"/>
    <mergeCell ref="A10:A12"/>
    <mergeCell ref="B10:B12"/>
    <mergeCell ref="E10:H10"/>
    <mergeCell ref="I10:T10"/>
    <mergeCell ref="I11:K11"/>
    <mergeCell ref="L11:N11"/>
    <mergeCell ref="O11:Q11"/>
    <mergeCell ref="R11:T11"/>
  </mergeCells>
  <pageMargins left="0.62992125984251968" right="0.11811023622047245" top="0.55118110236220474" bottom="0.55118110236220474" header="0.31496062992125984" footer="0.31496062992125984"/>
  <pageSetup paperSize="5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00B050"/>
  </sheetPr>
  <dimension ref="A1:J19"/>
  <sheetViews>
    <sheetView topLeftCell="A4" zoomScale="80" zoomScaleNormal="80" workbookViewId="0">
      <selection activeCell="C11" sqref="C11"/>
    </sheetView>
  </sheetViews>
  <sheetFormatPr defaultRowHeight="24" x14ac:dyDescent="0.55000000000000004"/>
  <cols>
    <col min="1" max="1" width="14.42578125" style="411" customWidth="1"/>
    <col min="2" max="2" width="35.42578125" style="411" customWidth="1"/>
    <col min="3" max="3" width="79" style="1" customWidth="1"/>
    <col min="4" max="4" width="9.140625" style="1"/>
    <col min="5" max="5" width="12.7109375" style="1" customWidth="1"/>
    <col min="6" max="6" width="11.7109375" style="1" customWidth="1"/>
    <col min="7" max="7" width="11.42578125" style="1" customWidth="1"/>
    <col min="8" max="16384" width="9.140625" style="1"/>
  </cols>
  <sheetData>
    <row r="1" spans="1:10" ht="27.75" x14ac:dyDescent="0.65">
      <c r="A1" s="1713" t="s">
        <v>359</v>
      </c>
      <c r="B1" s="1713"/>
      <c r="C1" s="1713"/>
      <c r="D1" s="1713"/>
      <c r="E1" s="1713"/>
      <c r="F1" s="1713"/>
      <c r="G1" s="1713"/>
      <c r="H1" s="1713"/>
      <c r="I1" s="1713"/>
    </row>
    <row r="2" spans="1:10" ht="31.5" customHeight="1" x14ac:dyDescent="0.65">
      <c r="A2" s="1714" t="s">
        <v>123</v>
      </c>
      <c r="B2" s="1714"/>
      <c r="C2" s="513"/>
    </row>
    <row r="3" spans="1:10" s="517" customFormat="1" ht="24" customHeight="1" x14ac:dyDescent="0.5">
      <c r="A3" s="1715" t="s">
        <v>2</v>
      </c>
      <c r="B3" s="1715" t="s">
        <v>124</v>
      </c>
      <c r="C3" s="1715" t="s">
        <v>125</v>
      </c>
      <c r="D3" s="1718" t="s">
        <v>10</v>
      </c>
      <c r="E3" s="1719"/>
      <c r="F3" s="1719"/>
      <c r="G3" s="1719"/>
      <c r="H3" s="1719"/>
      <c r="I3" s="1720"/>
    </row>
    <row r="4" spans="1:10" s="517" customFormat="1" ht="84" customHeight="1" x14ac:dyDescent="0.2">
      <c r="A4" s="1716"/>
      <c r="B4" s="1716"/>
      <c r="C4" s="1716"/>
      <c r="D4" s="518" t="s">
        <v>126</v>
      </c>
      <c r="E4" s="518" t="s">
        <v>127</v>
      </c>
      <c r="F4" s="518" t="s">
        <v>128</v>
      </c>
      <c r="G4" s="518" t="s">
        <v>129</v>
      </c>
      <c r="H4" s="518" t="s">
        <v>130</v>
      </c>
      <c r="I4" s="518" t="s">
        <v>131</v>
      </c>
    </row>
    <row r="5" spans="1:10" s="517" customFormat="1" ht="27.75" customHeight="1" x14ac:dyDescent="0.2">
      <c r="A5" s="1717"/>
      <c r="B5" s="1717"/>
      <c r="C5" s="1717"/>
      <c r="D5" s="519">
        <v>5</v>
      </c>
      <c r="E5" s="519">
        <v>5</v>
      </c>
      <c r="F5" s="519">
        <v>5</v>
      </c>
      <c r="G5" s="519">
        <v>5</v>
      </c>
      <c r="H5" s="519">
        <v>5</v>
      </c>
      <c r="I5" s="519">
        <v>25</v>
      </c>
    </row>
    <row r="6" spans="1:10" s="517" customFormat="1" ht="48" x14ac:dyDescent="0.2">
      <c r="A6" s="520" t="s">
        <v>132</v>
      </c>
      <c r="B6" s="521" t="s">
        <v>364</v>
      </c>
      <c r="C6" s="540" t="s">
        <v>360</v>
      </c>
      <c r="D6" s="523">
        <v>4</v>
      </c>
      <c r="E6" s="524">
        <v>5</v>
      </c>
      <c r="F6" s="524">
        <v>5</v>
      </c>
      <c r="G6" s="524">
        <v>4</v>
      </c>
      <c r="H6" s="524">
        <v>4</v>
      </c>
      <c r="I6" s="525">
        <v>22</v>
      </c>
      <c r="J6" s="526"/>
    </row>
    <row r="7" spans="1:10" s="517" customFormat="1" ht="45" customHeight="1" x14ac:dyDescent="0.2">
      <c r="A7" s="527"/>
      <c r="B7" s="528"/>
      <c r="C7" s="1532" t="s">
        <v>361</v>
      </c>
      <c r="D7" s="529"/>
      <c r="E7" s="530"/>
      <c r="F7" s="530"/>
      <c r="G7" s="530"/>
      <c r="H7" s="530"/>
      <c r="I7" s="530"/>
      <c r="J7" s="526"/>
    </row>
    <row r="8" spans="1:10" s="517" customFormat="1" ht="27" customHeight="1" x14ac:dyDescent="0.2">
      <c r="A8" s="527"/>
      <c r="B8" s="531"/>
      <c r="C8" s="555" t="s">
        <v>362</v>
      </c>
      <c r="D8" s="529"/>
      <c r="E8" s="530"/>
      <c r="F8" s="530"/>
      <c r="G8" s="530"/>
      <c r="H8" s="530"/>
      <c r="I8" s="530"/>
      <c r="J8" s="526"/>
    </row>
    <row r="9" spans="1:10" s="517" customFormat="1" ht="96" customHeight="1" x14ac:dyDescent="0.2">
      <c r="A9" s="532"/>
      <c r="B9" s="533"/>
      <c r="C9" s="534" t="s">
        <v>363</v>
      </c>
      <c r="D9" s="535"/>
      <c r="E9" s="536"/>
      <c r="F9" s="536"/>
      <c r="G9" s="536"/>
      <c r="H9" s="536"/>
      <c r="I9" s="536"/>
      <c r="J9" s="526"/>
    </row>
    <row r="10" spans="1:10" s="517" customFormat="1" ht="98.25" customHeight="1" x14ac:dyDescent="0.2">
      <c r="A10" s="537" t="s">
        <v>367</v>
      </c>
      <c r="B10" s="538" t="s">
        <v>368</v>
      </c>
      <c r="C10" s="540" t="s">
        <v>365</v>
      </c>
      <c r="D10" s="523">
        <v>4</v>
      </c>
      <c r="E10" s="524">
        <v>4</v>
      </c>
      <c r="F10" s="524">
        <v>4</v>
      </c>
      <c r="G10" s="524">
        <v>4</v>
      </c>
      <c r="H10" s="524">
        <v>4</v>
      </c>
      <c r="I10" s="524">
        <v>20</v>
      </c>
      <c r="J10" s="526"/>
    </row>
    <row r="11" spans="1:10" s="517" customFormat="1" ht="126.75" customHeight="1" x14ac:dyDescent="0.2">
      <c r="A11" s="532"/>
      <c r="B11" s="539"/>
      <c r="C11" s="534" t="s">
        <v>366</v>
      </c>
      <c r="D11" s="535"/>
      <c r="E11" s="536"/>
      <c r="F11" s="536"/>
      <c r="G11" s="536"/>
      <c r="H11" s="536"/>
      <c r="I11" s="536"/>
      <c r="J11" s="526"/>
    </row>
    <row r="12" spans="1:10" s="517" customFormat="1" ht="72" x14ac:dyDescent="0.2">
      <c r="A12" s="520" t="s">
        <v>133</v>
      </c>
      <c r="B12" s="540" t="s">
        <v>369</v>
      </c>
      <c r="C12" s="541" t="s">
        <v>370</v>
      </c>
      <c r="D12" s="523">
        <v>4</v>
      </c>
      <c r="E12" s="524">
        <v>3</v>
      </c>
      <c r="F12" s="524">
        <v>3</v>
      </c>
      <c r="G12" s="524">
        <v>4</v>
      </c>
      <c r="H12" s="524">
        <v>3</v>
      </c>
      <c r="I12" s="542">
        <v>17</v>
      </c>
      <c r="J12" s="526"/>
    </row>
    <row r="13" spans="1:10" s="517" customFormat="1" ht="52.5" customHeight="1" x14ac:dyDescent="0.55000000000000004">
      <c r="A13" s="527"/>
      <c r="B13" s="543"/>
      <c r="C13" s="544" t="s">
        <v>371</v>
      </c>
      <c r="D13" s="545">
        <v>3</v>
      </c>
      <c r="E13" s="546">
        <v>3</v>
      </c>
      <c r="F13" s="546">
        <v>3</v>
      </c>
      <c r="G13" s="546">
        <v>4</v>
      </c>
      <c r="H13" s="546">
        <v>3</v>
      </c>
      <c r="I13" s="546">
        <v>16</v>
      </c>
      <c r="J13" s="526"/>
    </row>
    <row r="14" spans="1:10" s="517" customFormat="1" ht="72" x14ac:dyDescent="0.55000000000000004">
      <c r="A14" s="527"/>
      <c r="B14" s="543"/>
      <c r="C14" s="544" t="s">
        <v>372</v>
      </c>
      <c r="D14" s="545">
        <v>3</v>
      </c>
      <c r="E14" s="546">
        <v>4</v>
      </c>
      <c r="F14" s="546">
        <v>3</v>
      </c>
      <c r="G14" s="546">
        <v>4</v>
      </c>
      <c r="H14" s="546">
        <v>3</v>
      </c>
      <c r="I14" s="546">
        <v>17</v>
      </c>
      <c r="J14" s="526"/>
    </row>
    <row r="15" spans="1:10" s="517" customFormat="1" ht="144" x14ac:dyDescent="0.55000000000000004">
      <c r="A15" s="527"/>
      <c r="B15" s="543"/>
      <c r="C15" s="547" t="s">
        <v>378</v>
      </c>
      <c r="D15" s="548">
        <v>5</v>
      </c>
      <c r="E15" s="548">
        <v>4</v>
      </c>
      <c r="F15" s="548">
        <v>5</v>
      </c>
      <c r="G15" s="548">
        <v>4</v>
      </c>
      <c r="H15" s="548">
        <v>4</v>
      </c>
      <c r="I15" s="548">
        <f>SUM(D15:H15)</f>
        <v>22</v>
      </c>
      <c r="J15" s="526"/>
    </row>
    <row r="16" spans="1:10" s="517" customFormat="1" ht="147" customHeight="1" x14ac:dyDescent="0.55000000000000004">
      <c r="A16" s="532"/>
      <c r="B16" s="549"/>
      <c r="C16" s="550" t="s">
        <v>379</v>
      </c>
      <c r="D16" s="551">
        <v>5</v>
      </c>
      <c r="E16" s="551">
        <v>4</v>
      </c>
      <c r="F16" s="551">
        <v>5</v>
      </c>
      <c r="G16" s="551">
        <v>4</v>
      </c>
      <c r="H16" s="551">
        <v>4</v>
      </c>
      <c r="I16" s="551">
        <f>SUM(D16:H16)</f>
        <v>22</v>
      </c>
      <c r="J16" s="526"/>
    </row>
    <row r="17" spans="1:10" s="517" customFormat="1" ht="72" x14ac:dyDescent="0.2">
      <c r="A17" s="520" t="s">
        <v>376</v>
      </c>
      <c r="B17" s="538" t="s">
        <v>377</v>
      </c>
      <c r="C17" s="540" t="s">
        <v>375</v>
      </c>
      <c r="D17" s="552">
        <v>5</v>
      </c>
      <c r="E17" s="525">
        <v>3</v>
      </c>
      <c r="F17" s="525">
        <v>4</v>
      </c>
      <c r="G17" s="525">
        <v>4</v>
      </c>
      <c r="H17" s="525">
        <v>4</v>
      </c>
      <c r="I17" s="525">
        <v>20</v>
      </c>
      <c r="J17" s="553"/>
    </row>
    <row r="18" spans="1:10" s="517" customFormat="1" x14ac:dyDescent="0.55000000000000004">
      <c r="A18" s="527"/>
      <c r="B18" s="554"/>
      <c r="C18" s="555" t="s">
        <v>373</v>
      </c>
      <c r="D18" s="529"/>
      <c r="E18" s="530"/>
      <c r="F18" s="530"/>
      <c r="G18" s="530"/>
      <c r="H18" s="530"/>
      <c r="I18" s="530"/>
      <c r="J18" s="526"/>
    </row>
    <row r="19" spans="1:10" s="517" customFormat="1" ht="28.5" customHeight="1" x14ac:dyDescent="0.55000000000000004">
      <c r="A19" s="532"/>
      <c r="B19" s="556"/>
      <c r="C19" s="557" t="s">
        <v>374</v>
      </c>
      <c r="D19" s="535"/>
      <c r="E19" s="536"/>
      <c r="F19" s="536"/>
      <c r="G19" s="536"/>
      <c r="H19" s="536"/>
      <c r="I19" s="536"/>
      <c r="J19" s="526"/>
    </row>
  </sheetData>
  <mergeCells count="6">
    <mergeCell ref="A1:I1"/>
    <mergeCell ref="A2:B2"/>
    <mergeCell ref="A3:A5"/>
    <mergeCell ref="B3:B5"/>
    <mergeCell ref="C3:C5"/>
    <mergeCell ref="D3:I3"/>
  </mergeCells>
  <pageMargins left="0.78740157480314965" right="0.31496062992125984" top="0.47244094488188981" bottom="0.35433070866141736" header="0.31496062992125984" footer="0.31496062992125984"/>
  <pageSetup paperSize="5" scale="85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7">
    <tabColor rgb="FFFFFF00"/>
  </sheetPr>
  <dimension ref="A1:U44"/>
  <sheetViews>
    <sheetView topLeftCell="A13" zoomScale="70" zoomScaleNormal="70" workbookViewId="0">
      <selection activeCell="D26" sqref="D26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19" style="107" customWidth="1"/>
    <col min="4" max="4" width="16.42578125" style="107" customWidth="1"/>
    <col min="5" max="5" width="11.140625" style="107" customWidth="1"/>
    <col min="6" max="6" width="11" style="107" customWidth="1"/>
    <col min="7" max="7" width="7.42578125" style="107" customWidth="1"/>
    <col min="8" max="8" width="10.7109375" style="107" customWidth="1"/>
    <col min="9" max="10" width="10.5703125" style="107" customWidth="1"/>
    <col min="11" max="11" width="9.5703125" style="107" bestFit="1" customWidth="1"/>
    <col min="12" max="12" width="11.140625" style="107" bestFit="1" customWidth="1"/>
    <col min="13" max="14" width="9.85546875" style="107" customWidth="1"/>
    <col min="15" max="15" width="10.140625" style="107" customWidth="1"/>
    <col min="16" max="16" width="11.140625" style="107" bestFit="1" customWidth="1"/>
    <col min="17" max="17" width="9.5703125" style="107" customWidth="1"/>
    <col min="18" max="18" width="10.42578125" style="107" customWidth="1"/>
    <col min="19" max="19" width="10.85546875" style="107" customWidth="1"/>
    <col min="20" max="20" width="9.140625" style="107" customWidth="1"/>
    <col min="21" max="21" width="10.5703125" style="107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J3" s="113"/>
      <c r="K3" s="112" t="s">
        <v>27</v>
      </c>
    </row>
    <row r="4" spans="1:21" ht="21" customHeight="1" x14ac:dyDescent="0.55000000000000004">
      <c r="A4" s="25"/>
      <c r="B4" s="45" t="s">
        <v>48</v>
      </c>
      <c r="C4" s="109" t="s">
        <v>153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668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669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D8" s="1" t="s">
        <v>670</v>
      </c>
      <c r="F8" s="21"/>
      <c r="H8" s="21"/>
    </row>
    <row r="9" spans="1:21" s="1" customFormat="1" ht="21" customHeight="1" x14ac:dyDescent="0.65">
      <c r="A9" s="25"/>
      <c r="B9" s="27"/>
      <c r="C9" s="18"/>
      <c r="D9" s="1" t="s">
        <v>671</v>
      </c>
      <c r="F9" s="21"/>
      <c r="H9" s="21"/>
    </row>
    <row r="10" spans="1:21" s="1" customFormat="1" ht="21" customHeight="1" x14ac:dyDescent="0.65">
      <c r="A10" s="25"/>
      <c r="B10" s="27" t="s">
        <v>502</v>
      </c>
      <c r="C10" s="18"/>
      <c r="D10" s="568" t="s">
        <v>672</v>
      </c>
      <c r="E10" s="21"/>
      <c r="F10" s="2"/>
      <c r="G10" s="2"/>
      <c r="H10" s="2"/>
    </row>
    <row r="11" spans="1:21" s="1" customFormat="1" ht="21" customHeight="1" x14ac:dyDescent="0.65">
      <c r="A11" s="25"/>
      <c r="B11" s="27"/>
      <c r="C11" s="18"/>
      <c r="D11" s="568" t="s">
        <v>673</v>
      </c>
      <c r="E11" s="2"/>
      <c r="F11" s="2"/>
      <c r="G11" s="2"/>
      <c r="H11" s="2"/>
    </row>
    <row r="12" spans="1:21" s="1" customFormat="1" ht="21" customHeight="1" x14ac:dyDescent="0.65">
      <c r="A12" s="25"/>
      <c r="B12" s="27"/>
      <c r="C12" s="18"/>
      <c r="D12" s="568" t="s">
        <v>674</v>
      </c>
      <c r="E12" s="2"/>
      <c r="F12" s="2"/>
      <c r="G12" s="2"/>
      <c r="H12" s="2"/>
    </row>
    <row r="13" spans="1:21" ht="21" customHeight="1" x14ac:dyDescent="0.55000000000000004">
      <c r="A13" s="1749" t="s">
        <v>0</v>
      </c>
      <c r="B13" s="1749" t="s">
        <v>31</v>
      </c>
      <c r="C13" s="118"/>
      <c r="D13" s="230" t="s">
        <v>24</v>
      </c>
      <c r="E13" s="1752" t="s">
        <v>1</v>
      </c>
      <c r="F13" s="1753"/>
      <c r="G13" s="1753"/>
      <c r="H13" s="1754"/>
      <c r="I13" s="1785" t="s">
        <v>203</v>
      </c>
      <c r="J13" s="1786"/>
      <c r="K13" s="1786"/>
      <c r="L13" s="1786"/>
      <c r="M13" s="1786"/>
      <c r="N13" s="1786"/>
      <c r="O13" s="1786"/>
      <c r="P13" s="1786"/>
      <c r="Q13" s="1786"/>
      <c r="R13" s="1786"/>
      <c r="S13" s="1786"/>
      <c r="T13" s="1787"/>
      <c r="U13" s="370"/>
    </row>
    <row r="14" spans="1:21" ht="21" customHeight="1" x14ac:dyDescent="0.55000000000000004">
      <c r="A14" s="1750"/>
      <c r="B14" s="1750"/>
      <c r="C14" s="145" t="s">
        <v>23</v>
      </c>
      <c r="D14" s="121" t="s">
        <v>25</v>
      </c>
      <c r="E14" s="122" t="s">
        <v>5</v>
      </c>
      <c r="F14" s="350" t="s">
        <v>204</v>
      </c>
      <c r="G14" s="350" t="s">
        <v>205</v>
      </c>
      <c r="H14" s="350" t="s">
        <v>206</v>
      </c>
      <c r="I14" s="1785" t="s">
        <v>207</v>
      </c>
      <c r="J14" s="1786"/>
      <c r="K14" s="1787"/>
      <c r="L14" s="1785" t="s">
        <v>208</v>
      </c>
      <c r="M14" s="1786"/>
      <c r="N14" s="1787"/>
      <c r="O14" s="1785" t="s">
        <v>209</v>
      </c>
      <c r="P14" s="1786"/>
      <c r="Q14" s="1787"/>
      <c r="R14" s="1785" t="s">
        <v>210</v>
      </c>
      <c r="S14" s="1786"/>
      <c r="T14" s="1787"/>
      <c r="U14" s="215" t="s">
        <v>8</v>
      </c>
    </row>
    <row r="15" spans="1:21" x14ac:dyDescent="0.55000000000000004">
      <c r="A15" s="1751"/>
      <c r="B15" s="1751"/>
      <c r="C15" s="71"/>
      <c r="D15" s="72"/>
      <c r="E15" s="72"/>
      <c r="F15" s="351" t="s">
        <v>6</v>
      </c>
      <c r="G15" s="351" t="s">
        <v>6</v>
      </c>
      <c r="H15" s="351" t="s">
        <v>6</v>
      </c>
      <c r="I15" s="349" t="s">
        <v>211</v>
      </c>
      <c r="J15" s="349" t="s">
        <v>212</v>
      </c>
      <c r="K15" s="349" t="s">
        <v>213</v>
      </c>
      <c r="L15" s="349" t="s">
        <v>214</v>
      </c>
      <c r="M15" s="349" t="s">
        <v>215</v>
      </c>
      <c r="N15" s="349" t="s">
        <v>216</v>
      </c>
      <c r="O15" s="349" t="s">
        <v>217</v>
      </c>
      <c r="P15" s="349" t="s">
        <v>218</v>
      </c>
      <c r="Q15" s="349" t="s">
        <v>219</v>
      </c>
      <c r="R15" s="349" t="s">
        <v>220</v>
      </c>
      <c r="S15" s="349" t="s">
        <v>221</v>
      </c>
      <c r="T15" s="349" t="s">
        <v>222</v>
      </c>
      <c r="U15" s="371"/>
    </row>
    <row r="16" spans="1:21" ht="48" x14ac:dyDescent="0.55000000000000004">
      <c r="A16" s="183">
        <v>132</v>
      </c>
      <c r="B16" s="178" t="s">
        <v>170</v>
      </c>
      <c r="C16" s="454"/>
      <c r="D16" s="454"/>
      <c r="E16" s="454"/>
      <c r="F16" s="503"/>
      <c r="G16" s="503"/>
      <c r="H16" s="503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</row>
    <row r="17" spans="1:21" ht="108.75" x14ac:dyDescent="0.55000000000000004">
      <c r="A17" s="183"/>
      <c r="B17" s="227" t="s">
        <v>1077</v>
      </c>
      <c r="C17" s="200" t="s">
        <v>1078</v>
      </c>
      <c r="D17" s="250">
        <v>242462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827" t="s">
        <v>1079</v>
      </c>
    </row>
    <row r="18" spans="1:21" ht="114.75" customHeight="1" x14ac:dyDescent="0.55000000000000004">
      <c r="A18" s="183"/>
      <c r="B18" s="227" t="s">
        <v>1080</v>
      </c>
      <c r="C18" s="200" t="s">
        <v>1081</v>
      </c>
      <c r="D18" s="250">
        <v>242462</v>
      </c>
      <c r="E18" s="207">
        <f>F18+G18+H18</f>
        <v>31200</v>
      </c>
      <c r="F18" s="207">
        <f>I18+J18+K18+L18+M18+N18+O18+P18+Q18+R18+S18+T18</f>
        <v>31200</v>
      </c>
      <c r="G18" s="691"/>
      <c r="H18" s="207"/>
      <c r="I18" s="691"/>
      <c r="J18" s="207">
        <v>31200</v>
      </c>
      <c r="K18" s="207"/>
      <c r="L18" s="207"/>
      <c r="M18" s="691"/>
      <c r="N18" s="691"/>
      <c r="O18" s="691"/>
      <c r="P18" s="691"/>
      <c r="Q18" s="691"/>
      <c r="R18" s="691"/>
      <c r="S18" s="691"/>
      <c r="T18" s="691"/>
      <c r="U18" s="197"/>
    </row>
    <row r="19" spans="1:21" ht="112.5" customHeight="1" x14ac:dyDescent="0.55000000000000004">
      <c r="A19" s="183"/>
      <c r="B19" s="227" t="s">
        <v>1082</v>
      </c>
      <c r="C19" s="200" t="s">
        <v>1081</v>
      </c>
      <c r="D19" s="250">
        <v>242189</v>
      </c>
      <c r="E19" s="207">
        <f t="shared" ref="E19:E21" si="0">F19+G19+H19</f>
        <v>525</v>
      </c>
      <c r="F19" s="207">
        <f t="shared" ref="F19:F21" si="1">I19+J19+K19+L19+M19+N19+O19+P19+Q19+R19+S19+T19</f>
        <v>525</v>
      </c>
      <c r="G19" s="691"/>
      <c r="H19" s="207"/>
      <c r="I19" s="691"/>
      <c r="J19" s="207"/>
      <c r="K19" s="207"/>
      <c r="L19" s="207"/>
      <c r="M19" s="207">
        <v>525</v>
      </c>
      <c r="N19" s="691"/>
      <c r="O19" s="691"/>
      <c r="P19" s="691"/>
      <c r="Q19" s="691"/>
      <c r="R19" s="691"/>
      <c r="S19" s="691"/>
      <c r="T19" s="691"/>
      <c r="U19" s="197"/>
    </row>
    <row r="20" spans="1:21" ht="108.75" x14ac:dyDescent="0.55000000000000004">
      <c r="A20" s="183"/>
      <c r="B20" s="227" t="s">
        <v>1083</v>
      </c>
      <c r="C20" s="826" t="s">
        <v>1084</v>
      </c>
      <c r="D20" s="200" t="s">
        <v>1085</v>
      </c>
      <c r="E20" s="207">
        <f t="shared" si="0"/>
        <v>15200</v>
      </c>
      <c r="F20" s="207">
        <f t="shared" si="1"/>
        <v>15200</v>
      </c>
      <c r="G20" s="691"/>
      <c r="H20" s="207"/>
      <c r="I20" s="691"/>
      <c r="J20" s="207"/>
      <c r="K20" s="207">
        <v>7600</v>
      </c>
      <c r="L20" s="207"/>
      <c r="M20" s="207"/>
      <c r="N20" s="207"/>
      <c r="O20" s="207"/>
      <c r="P20" s="207"/>
      <c r="Q20" s="207">
        <v>7600</v>
      </c>
      <c r="R20" s="691"/>
      <c r="S20" s="691"/>
      <c r="T20" s="691"/>
      <c r="U20" s="197"/>
    </row>
    <row r="21" spans="1:21" ht="87" x14ac:dyDescent="0.55000000000000004">
      <c r="A21" s="183"/>
      <c r="B21" s="227" t="s">
        <v>1086</v>
      </c>
      <c r="C21" s="200" t="s">
        <v>1087</v>
      </c>
      <c r="D21" s="250">
        <v>242554</v>
      </c>
      <c r="E21" s="207">
        <f t="shared" si="0"/>
        <v>30000</v>
      </c>
      <c r="F21" s="207">
        <f t="shared" si="1"/>
        <v>30000</v>
      </c>
      <c r="G21" s="691"/>
      <c r="H21" s="691"/>
      <c r="I21" s="691"/>
      <c r="J21" s="207"/>
      <c r="K21" s="207"/>
      <c r="L21" s="207"/>
      <c r="M21" s="691"/>
      <c r="N21" s="207">
        <v>30000</v>
      </c>
      <c r="O21" s="207"/>
      <c r="P21" s="207"/>
      <c r="Q21" s="207"/>
      <c r="R21" s="691"/>
      <c r="S21" s="691"/>
      <c r="T21" s="691"/>
      <c r="U21" s="197"/>
    </row>
    <row r="22" spans="1:21" x14ac:dyDescent="0.55000000000000004">
      <c r="A22" s="828"/>
      <c r="B22" s="829"/>
      <c r="C22" s="736"/>
      <c r="D22" s="736"/>
      <c r="E22" s="830">
        <f t="shared" ref="E22:T22" si="2">SUM(E18:E21)</f>
        <v>76925</v>
      </c>
      <c r="F22" s="830">
        <f t="shared" si="2"/>
        <v>76925</v>
      </c>
      <c r="G22" s="830">
        <f t="shared" si="2"/>
        <v>0</v>
      </c>
      <c r="H22" s="830">
        <f t="shared" si="2"/>
        <v>0</v>
      </c>
      <c r="I22" s="830">
        <f t="shared" si="2"/>
        <v>0</v>
      </c>
      <c r="J22" s="830">
        <f t="shared" si="2"/>
        <v>31200</v>
      </c>
      <c r="K22" s="830">
        <f t="shared" si="2"/>
        <v>7600</v>
      </c>
      <c r="L22" s="830">
        <f t="shared" si="2"/>
        <v>0</v>
      </c>
      <c r="M22" s="830">
        <f t="shared" si="2"/>
        <v>525</v>
      </c>
      <c r="N22" s="830">
        <f t="shared" si="2"/>
        <v>30000</v>
      </c>
      <c r="O22" s="830">
        <f t="shared" si="2"/>
        <v>0</v>
      </c>
      <c r="P22" s="830">
        <f t="shared" si="2"/>
        <v>0</v>
      </c>
      <c r="Q22" s="830">
        <f t="shared" si="2"/>
        <v>7600</v>
      </c>
      <c r="R22" s="830">
        <f t="shared" si="2"/>
        <v>0</v>
      </c>
      <c r="S22" s="830">
        <f t="shared" si="2"/>
        <v>0</v>
      </c>
      <c r="T22" s="830">
        <f t="shared" si="2"/>
        <v>0</v>
      </c>
      <c r="U22" s="736"/>
    </row>
    <row r="23" spans="1:21" ht="48" x14ac:dyDescent="0.55000000000000004">
      <c r="A23" s="183">
        <v>133</v>
      </c>
      <c r="B23" s="178" t="s">
        <v>171</v>
      </c>
      <c r="C23" s="131"/>
      <c r="D23" s="131"/>
      <c r="E23" s="131"/>
      <c r="F23" s="186"/>
      <c r="G23" s="186"/>
      <c r="H23" s="186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ht="43.5" x14ac:dyDescent="0.55000000000000004">
      <c r="A24" s="183"/>
      <c r="B24" s="982" t="s">
        <v>1325</v>
      </c>
      <c r="C24" s="983" t="s">
        <v>1326</v>
      </c>
      <c r="D24" s="984" t="s">
        <v>1231</v>
      </c>
      <c r="E24" s="985"/>
      <c r="F24" s="985"/>
      <c r="G24" s="986"/>
      <c r="H24" s="985"/>
      <c r="I24" s="983"/>
      <c r="J24" s="983"/>
      <c r="K24" s="983"/>
      <c r="L24" s="983"/>
      <c r="M24" s="983"/>
      <c r="N24" s="983" t="s">
        <v>1327</v>
      </c>
      <c r="O24" s="983"/>
      <c r="P24" s="983"/>
      <c r="Q24" s="983"/>
      <c r="R24" s="983"/>
      <c r="S24" s="983"/>
      <c r="T24" s="987"/>
      <c r="U24" s="1005" t="s">
        <v>1357</v>
      </c>
    </row>
    <row r="25" spans="1:21" ht="43.5" x14ac:dyDescent="0.55000000000000004">
      <c r="A25" s="183"/>
      <c r="B25" s="982" t="s">
        <v>1329</v>
      </c>
      <c r="C25" s="983"/>
      <c r="D25" s="989"/>
      <c r="E25" s="985"/>
      <c r="F25" s="985"/>
      <c r="G25" s="986"/>
      <c r="H25" s="985"/>
      <c r="I25" s="990"/>
      <c r="J25" s="990"/>
      <c r="K25" s="990"/>
      <c r="L25" s="990"/>
      <c r="M25" s="990"/>
      <c r="N25" s="990"/>
      <c r="O25" s="990"/>
      <c r="P25" s="990"/>
      <c r="Q25" s="990"/>
      <c r="R25" s="990"/>
      <c r="S25" s="991"/>
      <c r="T25" s="991"/>
      <c r="U25" s="992"/>
    </row>
    <row r="26" spans="1:21" ht="65.25" x14ac:dyDescent="0.55000000000000004">
      <c r="A26" s="183"/>
      <c r="B26" s="993" t="s">
        <v>1330</v>
      </c>
      <c r="C26" s="983" t="s">
        <v>1331</v>
      </c>
      <c r="D26" s="994" t="s">
        <v>1332</v>
      </c>
      <c r="E26" s="926">
        <f>F26+G26+H26</f>
        <v>19000</v>
      </c>
      <c r="F26" s="926">
        <f>I26+J26+K26+L26+M26+N26+O26+P26+Q26+R26+S26+T26</f>
        <v>19000</v>
      </c>
      <c r="G26" s="999"/>
      <c r="H26" s="926"/>
      <c r="I26" s="926">
        <v>0</v>
      </c>
      <c r="J26" s="926">
        <v>0</v>
      </c>
      <c r="K26" s="926">
        <v>4750</v>
      </c>
      <c r="L26" s="926">
        <v>0</v>
      </c>
      <c r="M26" s="926">
        <v>0</v>
      </c>
      <c r="N26" s="926">
        <v>4750</v>
      </c>
      <c r="O26" s="926">
        <v>0</v>
      </c>
      <c r="P26" s="926">
        <v>4750</v>
      </c>
      <c r="Q26" s="926">
        <v>0</v>
      </c>
      <c r="R26" s="926">
        <v>4750</v>
      </c>
      <c r="S26" s="926">
        <v>0</v>
      </c>
      <c r="T26" s="926">
        <v>0</v>
      </c>
      <c r="U26" s="988"/>
    </row>
    <row r="27" spans="1:21" x14ac:dyDescent="0.55000000000000004">
      <c r="A27" s="183"/>
      <c r="B27" s="993" t="s">
        <v>1333</v>
      </c>
      <c r="C27" s="983" t="s">
        <v>1334</v>
      </c>
      <c r="D27" s="995" t="s">
        <v>1335</v>
      </c>
      <c r="E27" s="926">
        <f t="shared" ref="E27:E28" si="3">F27+G27+H27</f>
        <v>19950</v>
      </c>
      <c r="F27" s="926">
        <f t="shared" ref="F27:F28" si="4">I27+J27+K27+L27+M27+N27+O27+P27+Q27+R27+S27+T27</f>
        <v>19950</v>
      </c>
      <c r="G27" s="999">
        <v>0</v>
      </c>
      <c r="H27" s="926">
        <v>0</v>
      </c>
      <c r="I27" s="926">
        <v>0</v>
      </c>
      <c r="J27" s="926">
        <v>0</v>
      </c>
      <c r="K27" s="1000">
        <v>0</v>
      </c>
      <c r="L27" s="926">
        <v>6650</v>
      </c>
      <c r="M27" s="926">
        <v>0</v>
      </c>
      <c r="N27" s="926">
        <v>0</v>
      </c>
      <c r="O27" s="926">
        <v>6650</v>
      </c>
      <c r="P27" s="926">
        <v>0</v>
      </c>
      <c r="Q27" s="926">
        <v>6650</v>
      </c>
      <c r="R27" s="926">
        <v>0</v>
      </c>
      <c r="S27" s="926">
        <v>0</v>
      </c>
      <c r="T27" s="926">
        <v>0</v>
      </c>
      <c r="U27" s="992"/>
    </row>
    <row r="28" spans="1:21" ht="65.25" x14ac:dyDescent="0.55000000000000004">
      <c r="A28" s="183"/>
      <c r="B28" s="993" t="s">
        <v>1336</v>
      </c>
      <c r="C28" s="983" t="s">
        <v>1331</v>
      </c>
      <c r="D28" s="994" t="s">
        <v>1337</v>
      </c>
      <c r="E28" s="926">
        <f t="shared" si="3"/>
        <v>19000</v>
      </c>
      <c r="F28" s="926">
        <f t="shared" si="4"/>
        <v>19000</v>
      </c>
      <c r="G28" s="783">
        <v>0</v>
      </c>
      <c r="H28" s="926">
        <v>0</v>
      </c>
      <c r="I28" s="926">
        <v>0</v>
      </c>
      <c r="J28" s="926">
        <v>0</v>
      </c>
      <c r="K28" s="926">
        <v>4750</v>
      </c>
      <c r="L28" s="926">
        <v>0</v>
      </c>
      <c r="M28" s="926">
        <v>0</v>
      </c>
      <c r="N28" s="926">
        <v>4750</v>
      </c>
      <c r="O28" s="926">
        <v>0</v>
      </c>
      <c r="P28" s="926">
        <v>4750</v>
      </c>
      <c r="Q28" s="926">
        <v>0</v>
      </c>
      <c r="R28" s="926">
        <v>4750</v>
      </c>
      <c r="S28" s="926">
        <v>0</v>
      </c>
      <c r="T28" s="926">
        <v>0</v>
      </c>
      <c r="U28" s="992"/>
    </row>
    <row r="29" spans="1:21" x14ac:dyDescent="0.55000000000000004">
      <c r="A29" s="183"/>
      <c r="B29" s="996" t="s">
        <v>1338</v>
      </c>
      <c r="C29" s="983" t="s">
        <v>1339</v>
      </c>
      <c r="D29" s="984" t="s">
        <v>1231</v>
      </c>
      <c r="E29" s="926"/>
      <c r="F29" s="926"/>
      <c r="G29" s="783"/>
      <c r="H29" s="926"/>
      <c r="I29" s="1001"/>
      <c r="J29" s="1001"/>
      <c r="K29" s="1001"/>
      <c r="L29" s="1001"/>
      <c r="M29" s="1001"/>
      <c r="N29" s="1001" t="s">
        <v>1340</v>
      </c>
      <c r="O29" s="1001"/>
      <c r="P29" s="1001"/>
      <c r="Q29" s="1001"/>
      <c r="R29" s="1001"/>
      <c r="S29" s="1001"/>
      <c r="T29" s="1001"/>
      <c r="U29" s="1005" t="s">
        <v>1328</v>
      </c>
    </row>
    <row r="30" spans="1:21" x14ac:dyDescent="0.55000000000000004">
      <c r="A30" s="183"/>
      <c r="B30" s="996" t="s">
        <v>1341</v>
      </c>
      <c r="C30" s="997" t="s">
        <v>1342</v>
      </c>
      <c r="D30" s="984" t="s">
        <v>1231</v>
      </c>
      <c r="E30" s="926"/>
      <c r="F30" s="926"/>
      <c r="G30" s="783"/>
      <c r="H30" s="926"/>
      <c r="I30" s="1001"/>
      <c r="J30" s="1001"/>
      <c r="K30" s="1001"/>
      <c r="L30" s="1001"/>
      <c r="M30" s="1001"/>
      <c r="N30" s="1001" t="s">
        <v>1343</v>
      </c>
      <c r="O30" s="1001"/>
      <c r="P30" s="1001"/>
      <c r="Q30" s="1001"/>
      <c r="R30" s="1001"/>
      <c r="S30" s="1001"/>
      <c r="T30" s="1001"/>
      <c r="U30" s="1005" t="s">
        <v>1328</v>
      </c>
    </row>
    <row r="31" spans="1:21" ht="65.25" x14ac:dyDescent="0.55000000000000004">
      <c r="A31" s="183"/>
      <c r="B31" s="982" t="s">
        <v>1344</v>
      </c>
      <c r="C31" s="998" t="s">
        <v>1345</v>
      </c>
      <c r="D31" s="994" t="s">
        <v>1346</v>
      </c>
      <c r="E31" s="926"/>
      <c r="F31" s="926"/>
      <c r="G31" s="1002"/>
      <c r="H31" s="1001"/>
      <c r="I31" s="1001"/>
      <c r="J31" s="926"/>
      <c r="K31" s="926"/>
      <c r="L31" s="1001"/>
      <c r="M31" s="926"/>
      <c r="N31" s="1001"/>
      <c r="O31" s="926"/>
      <c r="P31" s="1001"/>
      <c r="Q31" s="926"/>
      <c r="R31" s="926"/>
      <c r="S31" s="1001"/>
      <c r="T31" s="1001"/>
      <c r="U31" s="1005" t="s">
        <v>1328</v>
      </c>
    </row>
    <row r="32" spans="1:21" x14ac:dyDescent="0.55000000000000004">
      <c r="A32" s="183"/>
      <c r="B32" s="996" t="s">
        <v>1347</v>
      </c>
      <c r="C32" s="983" t="s">
        <v>1348</v>
      </c>
      <c r="D32" s="995" t="s">
        <v>1349</v>
      </c>
      <c r="E32" s="926"/>
      <c r="F32" s="926"/>
      <c r="G32" s="1002"/>
      <c r="H32" s="1002"/>
      <c r="I32" s="1002"/>
      <c r="J32" s="1002"/>
      <c r="K32" s="1002"/>
      <c r="L32" s="1001"/>
      <c r="M32" s="1001"/>
      <c r="N32" s="1001"/>
      <c r="O32" s="1001"/>
      <c r="P32" s="1001"/>
      <c r="Q32" s="1001"/>
      <c r="R32" s="926"/>
      <c r="S32" s="1001"/>
      <c r="T32" s="1000"/>
      <c r="U32" s="1005" t="s">
        <v>1350</v>
      </c>
    </row>
    <row r="33" spans="1:21" x14ac:dyDescent="0.55000000000000004">
      <c r="A33" s="183"/>
      <c r="B33" s="996" t="s">
        <v>1351</v>
      </c>
      <c r="C33" s="983" t="s">
        <v>1352</v>
      </c>
      <c r="D33" s="989"/>
      <c r="E33" s="926"/>
      <c r="F33" s="926"/>
      <c r="G33" s="1002"/>
      <c r="H33" s="1001"/>
      <c r="I33" s="1001"/>
      <c r="J33" s="1001"/>
      <c r="K33" s="1001"/>
      <c r="L33" s="1001"/>
      <c r="M33" s="1001"/>
      <c r="N33" s="1001"/>
      <c r="O33" s="1001"/>
      <c r="P33" s="1001"/>
      <c r="Q33" s="1001"/>
      <c r="R33" s="926"/>
      <c r="S33" s="1001"/>
      <c r="T33" s="1001"/>
      <c r="U33" s="1005"/>
    </row>
    <row r="34" spans="1:21" x14ac:dyDescent="0.55000000000000004">
      <c r="A34" s="183"/>
      <c r="B34" s="996" t="s">
        <v>1353</v>
      </c>
      <c r="C34" s="983" t="s">
        <v>1354</v>
      </c>
      <c r="D34" s="995" t="s">
        <v>945</v>
      </c>
      <c r="E34" s="926"/>
      <c r="F34" s="926"/>
      <c r="G34" s="1002"/>
      <c r="H34" s="1001"/>
      <c r="I34" s="1001"/>
      <c r="J34" s="1001"/>
      <c r="K34" s="1001"/>
      <c r="L34" s="1001"/>
      <c r="M34" s="1001"/>
      <c r="N34" s="1001"/>
      <c r="O34" s="1001"/>
      <c r="P34" s="1001"/>
      <c r="Q34" s="1001"/>
      <c r="R34" s="926"/>
      <c r="S34" s="1001"/>
      <c r="T34" s="1001"/>
      <c r="U34" s="1005" t="s">
        <v>1350</v>
      </c>
    </row>
    <row r="35" spans="1:21" x14ac:dyDescent="0.55000000000000004">
      <c r="A35" s="183"/>
      <c r="B35" s="996" t="s">
        <v>1351</v>
      </c>
      <c r="C35" s="983" t="s">
        <v>1355</v>
      </c>
      <c r="D35" s="989"/>
      <c r="E35" s="926"/>
      <c r="F35" s="926"/>
      <c r="G35" s="1002"/>
      <c r="H35" s="1001"/>
      <c r="I35" s="1001"/>
      <c r="J35" s="1001"/>
      <c r="K35" s="1001"/>
      <c r="L35" s="1001"/>
      <c r="M35" s="1001"/>
      <c r="N35" s="1001"/>
      <c r="O35" s="1001"/>
      <c r="P35" s="1001"/>
      <c r="Q35" s="1001"/>
      <c r="R35" s="1001"/>
      <c r="S35" s="1001"/>
      <c r="T35" s="1003"/>
      <c r="U35" s="988"/>
    </row>
    <row r="36" spans="1:21" x14ac:dyDescent="0.55000000000000004">
      <c r="A36" s="183"/>
      <c r="B36" s="996" t="s">
        <v>1356</v>
      </c>
      <c r="C36" s="983"/>
      <c r="D36" s="989"/>
      <c r="E36" s="926"/>
      <c r="F36" s="926"/>
      <c r="G36" s="1002"/>
      <c r="H36" s="1001"/>
      <c r="I36" s="1001"/>
      <c r="J36" s="1001"/>
      <c r="K36" s="1001"/>
      <c r="L36" s="1001"/>
      <c r="M36" s="1001"/>
      <c r="N36" s="1001"/>
      <c r="O36" s="1001"/>
      <c r="P36" s="1001"/>
      <c r="Q36" s="1001"/>
      <c r="R36" s="1001"/>
      <c r="S36" s="1001"/>
      <c r="T36" s="1003"/>
      <c r="U36" s="988"/>
    </row>
    <row r="37" spans="1:21" x14ac:dyDescent="0.55000000000000004">
      <c r="A37" s="183"/>
      <c r="B37" s="178"/>
      <c r="C37" s="131"/>
      <c r="D37" s="131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131"/>
    </row>
    <row r="38" spans="1:21" x14ac:dyDescent="0.55000000000000004">
      <c r="A38" s="828"/>
      <c r="B38" s="829"/>
      <c r="C38" s="775"/>
      <c r="D38" s="775"/>
      <c r="E38" s="1004">
        <f>SUM(E26:E37)</f>
        <v>57950</v>
      </c>
      <c r="F38" s="1004">
        <f t="shared" ref="F38:T38" si="5">SUM(F26:F37)</f>
        <v>57950</v>
      </c>
      <c r="G38" s="1004">
        <f t="shared" si="5"/>
        <v>0</v>
      </c>
      <c r="H38" s="1004">
        <f t="shared" si="5"/>
        <v>0</v>
      </c>
      <c r="I38" s="1004">
        <f t="shared" si="5"/>
        <v>0</v>
      </c>
      <c r="J38" s="1004">
        <f t="shared" si="5"/>
        <v>0</v>
      </c>
      <c r="K38" s="1004">
        <f t="shared" si="5"/>
        <v>9500</v>
      </c>
      <c r="L38" s="1004">
        <f t="shared" si="5"/>
        <v>6650</v>
      </c>
      <c r="M38" s="1004">
        <f t="shared" si="5"/>
        <v>0</v>
      </c>
      <c r="N38" s="1004">
        <f t="shared" si="5"/>
        <v>9500</v>
      </c>
      <c r="O38" s="1004">
        <f t="shared" si="5"/>
        <v>6650</v>
      </c>
      <c r="P38" s="1004">
        <f t="shared" si="5"/>
        <v>9500</v>
      </c>
      <c r="Q38" s="1004">
        <f t="shared" si="5"/>
        <v>6650</v>
      </c>
      <c r="R38" s="1004">
        <f t="shared" si="5"/>
        <v>9500</v>
      </c>
      <c r="S38" s="1004">
        <f t="shared" si="5"/>
        <v>0</v>
      </c>
      <c r="T38" s="1004">
        <f t="shared" si="5"/>
        <v>0</v>
      </c>
      <c r="U38" s="775"/>
    </row>
    <row r="39" spans="1:21" ht="72" x14ac:dyDescent="0.55000000000000004">
      <c r="A39" s="183">
        <v>134</v>
      </c>
      <c r="B39" s="456" t="s">
        <v>481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</row>
    <row r="40" spans="1:21" ht="108.75" x14ac:dyDescent="0.55000000000000004">
      <c r="A40" s="183"/>
      <c r="B40" s="252" t="s">
        <v>1007</v>
      </c>
      <c r="C40" s="770" t="s">
        <v>1008</v>
      </c>
      <c r="D40" s="200" t="s">
        <v>1009</v>
      </c>
      <c r="E40" s="771">
        <f>F40+G40+H40</f>
        <v>10200</v>
      </c>
      <c r="F40" s="771">
        <f>+I40+J40+K40+L40+M40+N40+O40+P40+Q40+R40+S40+T40</f>
        <v>10200</v>
      </c>
      <c r="G40" s="771">
        <v>0</v>
      </c>
      <c r="H40" s="771">
        <v>0</v>
      </c>
      <c r="I40" s="771">
        <v>0</v>
      </c>
      <c r="J40" s="771">
        <v>0</v>
      </c>
      <c r="K40" s="771">
        <v>0</v>
      </c>
      <c r="L40" s="771">
        <v>10200</v>
      </c>
      <c r="M40" s="771">
        <v>0</v>
      </c>
      <c r="N40" s="772">
        <v>0</v>
      </c>
      <c r="O40" s="771">
        <v>0</v>
      </c>
      <c r="P40" s="771">
        <v>0</v>
      </c>
      <c r="Q40" s="771">
        <v>0</v>
      </c>
      <c r="R40" s="771">
        <v>0</v>
      </c>
      <c r="S40" s="771">
        <v>0</v>
      </c>
      <c r="T40" s="771">
        <v>0</v>
      </c>
      <c r="U40" s="774" t="s">
        <v>1016</v>
      </c>
    </row>
    <row r="41" spans="1:21" ht="130.5" x14ac:dyDescent="0.55000000000000004">
      <c r="A41" s="183"/>
      <c r="B41" s="252" t="s">
        <v>1010</v>
      </c>
      <c r="C41" s="770" t="s">
        <v>1011</v>
      </c>
      <c r="D41" s="200" t="s">
        <v>1012</v>
      </c>
      <c r="E41" s="771">
        <f t="shared" ref="E41:E42" si="6">F41+G41+H41</f>
        <v>35760</v>
      </c>
      <c r="F41" s="771">
        <f>+I41+J41+K41+L41+M41+N41+O41+P41+Q41+R41+S41+T41</f>
        <v>35760</v>
      </c>
      <c r="G41" s="771">
        <v>0</v>
      </c>
      <c r="H41" s="771">
        <v>0</v>
      </c>
      <c r="I41" s="771">
        <v>0</v>
      </c>
      <c r="J41" s="771">
        <v>0</v>
      </c>
      <c r="K41" s="771">
        <v>0</v>
      </c>
      <c r="L41" s="771">
        <v>0</v>
      </c>
      <c r="M41" s="771">
        <v>0</v>
      </c>
      <c r="N41" s="772">
        <v>0</v>
      </c>
      <c r="O41" s="771">
        <v>35760</v>
      </c>
      <c r="P41" s="771">
        <v>0</v>
      </c>
      <c r="Q41" s="771">
        <v>0</v>
      </c>
      <c r="R41" s="771">
        <v>0</v>
      </c>
      <c r="S41" s="771">
        <v>0</v>
      </c>
      <c r="T41" s="771">
        <v>0</v>
      </c>
      <c r="U41" s="200"/>
    </row>
    <row r="42" spans="1:21" ht="65.25" x14ac:dyDescent="0.55000000000000004">
      <c r="A42" s="131"/>
      <c r="B42" s="245" t="s">
        <v>1013</v>
      </c>
      <c r="C42" s="770" t="s">
        <v>1014</v>
      </c>
      <c r="D42" s="773" t="s">
        <v>1015</v>
      </c>
      <c r="E42" s="771">
        <f t="shared" si="6"/>
        <v>9300</v>
      </c>
      <c r="F42" s="771">
        <f>+I42+J42+K42+L42+M42+N42+O42+P42+Q42+R42+S42+T42</f>
        <v>9300</v>
      </c>
      <c r="G42" s="771">
        <v>0</v>
      </c>
      <c r="H42" s="771">
        <v>0</v>
      </c>
      <c r="I42" s="771">
        <v>0</v>
      </c>
      <c r="J42" s="771">
        <v>0</v>
      </c>
      <c r="K42" s="771">
        <v>0</v>
      </c>
      <c r="L42" s="771">
        <v>0</v>
      </c>
      <c r="M42" s="771">
        <v>0</v>
      </c>
      <c r="N42" s="772">
        <v>0</v>
      </c>
      <c r="O42" s="771">
        <v>0</v>
      </c>
      <c r="P42" s="771">
        <v>0</v>
      </c>
      <c r="Q42" s="771">
        <v>0</v>
      </c>
      <c r="R42" s="771">
        <v>0</v>
      </c>
      <c r="S42" s="771">
        <v>9300</v>
      </c>
      <c r="T42" s="771">
        <v>0</v>
      </c>
      <c r="U42" s="200"/>
    </row>
    <row r="43" spans="1:21" x14ac:dyDescent="0.55000000000000004">
      <c r="A43" s="775"/>
      <c r="B43" s="775"/>
      <c r="C43" s="775"/>
      <c r="D43" s="775"/>
      <c r="E43" s="776">
        <f>SUM(E40:E42)</f>
        <v>55260</v>
      </c>
      <c r="F43" s="776">
        <f t="shared" ref="F43:T43" si="7">SUM(F40:F42)</f>
        <v>55260</v>
      </c>
      <c r="G43" s="776">
        <f t="shared" si="7"/>
        <v>0</v>
      </c>
      <c r="H43" s="776">
        <f t="shared" si="7"/>
        <v>0</v>
      </c>
      <c r="I43" s="776">
        <f t="shared" si="7"/>
        <v>0</v>
      </c>
      <c r="J43" s="776">
        <f t="shared" si="7"/>
        <v>0</v>
      </c>
      <c r="K43" s="776">
        <f t="shared" si="7"/>
        <v>0</v>
      </c>
      <c r="L43" s="776">
        <f t="shared" si="7"/>
        <v>10200</v>
      </c>
      <c r="M43" s="776">
        <f t="shared" si="7"/>
        <v>0</v>
      </c>
      <c r="N43" s="776">
        <f t="shared" si="7"/>
        <v>0</v>
      </c>
      <c r="O43" s="776">
        <f t="shared" si="7"/>
        <v>35760</v>
      </c>
      <c r="P43" s="776">
        <f t="shared" si="7"/>
        <v>0</v>
      </c>
      <c r="Q43" s="776">
        <f t="shared" si="7"/>
        <v>0</v>
      </c>
      <c r="R43" s="776">
        <f t="shared" si="7"/>
        <v>0</v>
      </c>
      <c r="S43" s="776">
        <f t="shared" si="7"/>
        <v>9300</v>
      </c>
      <c r="T43" s="776">
        <f t="shared" si="7"/>
        <v>0</v>
      </c>
      <c r="U43" s="775"/>
    </row>
    <row r="44" spans="1:21" x14ac:dyDescent="0.55000000000000004">
      <c r="A44" s="155"/>
      <c r="B44" s="155"/>
      <c r="C44" s="155"/>
      <c r="D44" s="155"/>
      <c r="E44" s="855">
        <f>E43+E22+E38</f>
        <v>190135</v>
      </c>
      <c r="F44" s="855">
        <f t="shared" ref="F44:T44" si="8">F43+F22+F38</f>
        <v>190135</v>
      </c>
      <c r="G44" s="855">
        <f t="shared" si="8"/>
        <v>0</v>
      </c>
      <c r="H44" s="855">
        <f t="shared" si="8"/>
        <v>0</v>
      </c>
      <c r="I44" s="855">
        <f t="shared" si="8"/>
        <v>0</v>
      </c>
      <c r="J44" s="855">
        <f t="shared" si="8"/>
        <v>31200</v>
      </c>
      <c r="K44" s="855">
        <f t="shared" si="8"/>
        <v>17100</v>
      </c>
      <c r="L44" s="855">
        <f t="shared" si="8"/>
        <v>16850</v>
      </c>
      <c r="M44" s="855">
        <f t="shared" si="8"/>
        <v>525</v>
      </c>
      <c r="N44" s="855">
        <f t="shared" si="8"/>
        <v>39500</v>
      </c>
      <c r="O44" s="855">
        <f t="shared" si="8"/>
        <v>42410</v>
      </c>
      <c r="P44" s="855">
        <f t="shared" si="8"/>
        <v>9500</v>
      </c>
      <c r="Q44" s="855">
        <f t="shared" si="8"/>
        <v>14250</v>
      </c>
      <c r="R44" s="855">
        <f t="shared" si="8"/>
        <v>9500</v>
      </c>
      <c r="S44" s="855">
        <f t="shared" si="8"/>
        <v>9300</v>
      </c>
      <c r="T44" s="855">
        <f t="shared" si="8"/>
        <v>0</v>
      </c>
      <c r="U44" s="155"/>
    </row>
  </sheetData>
  <mergeCells count="9">
    <mergeCell ref="A1:U1"/>
    <mergeCell ref="A13:A15"/>
    <mergeCell ref="B13:B15"/>
    <mergeCell ref="E13:H13"/>
    <mergeCell ref="I13:T13"/>
    <mergeCell ref="I14:K14"/>
    <mergeCell ref="L14:N14"/>
    <mergeCell ref="O14:Q14"/>
    <mergeCell ref="R14:T14"/>
  </mergeCells>
  <pageMargins left="0.59055118110236227" right="0.19685039370078741" top="0.55118110236220474" bottom="0.55118110236220474" header="0.31496062992125984" footer="0.31496062992125984"/>
  <pageSetup paperSize="5" scale="69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8">
    <tabColor rgb="FFFFFF00"/>
  </sheetPr>
  <dimension ref="A1:U97"/>
  <sheetViews>
    <sheetView topLeftCell="A79" zoomScale="70" zoomScaleNormal="70" workbookViewId="0">
      <selection activeCell="E93" sqref="E93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6" width="11.5703125" style="107" customWidth="1"/>
    <col min="7" max="7" width="9.42578125" style="107" customWidth="1"/>
    <col min="8" max="8" width="9.7109375" style="107" customWidth="1"/>
    <col min="9" max="9" width="8.7109375" style="107" customWidth="1"/>
    <col min="10" max="10" width="8.5703125" style="107" customWidth="1"/>
    <col min="11" max="11" width="8.140625" style="107" customWidth="1"/>
    <col min="12" max="12" width="9.28515625" style="107" bestFit="1" customWidth="1"/>
    <col min="13" max="13" width="7.85546875" style="107" customWidth="1"/>
    <col min="14" max="15" width="9.28515625" style="107" bestFit="1" customWidth="1"/>
    <col min="16" max="16" width="10.28515625" style="107" bestFit="1" customWidth="1"/>
    <col min="17" max="17" width="9.28515625" style="107" bestFit="1" customWidth="1"/>
    <col min="18" max="18" width="7.42578125" style="107" customWidth="1"/>
    <col min="19" max="19" width="9.42578125" style="107" customWidth="1"/>
    <col min="20" max="20" width="10" style="107" customWidth="1"/>
    <col min="21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21" customHeight="1" x14ac:dyDescent="0.55000000000000004">
      <c r="A2" s="25"/>
      <c r="B2" s="45" t="s">
        <v>26</v>
      </c>
      <c r="C2" s="109" t="s">
        <v>34</v>
      </c>
      <c r="D2" s="110" t="s">
        <v>29</v>
      </c>
      <c r="E2" s="111"/>
      <c r="F2" s="112" t="s">
        <v>30</v>
      </c>
      <c r="G2" s="111"/>
      <c r="I2" s="112" t="s">
        <v>27</v>
      </c>
    </row>
    <row r="3" spans="1:21" ht="21" customHeight="1" x14ac:dyDescent="0.55000000000000004">
      <c r="A3" s="25"/>
      <c r="B3" s="45" t="s">
        <v>48</v>
      </c>
      <c r="C3" s="109" t="s">
        <v>153</v>
      </c>
      <c r="D3" s="114"/>
      <c r="F3" s="115"/>
      <c r="G3" s="115"/>
      <c r="H3" s="115"/>
    </row>
    <row r="4" spans="1:21" s="1" customFormat="1" ht="21" customHeight="1" x14ac:dyDescent="0.55000000000000004">
      <c r="A4" s="25"/>
      <c r="B4" s="45" t="s">
        <v>515</v>
      </c>
      <c r="C4" s="28" t="s">
        <v>675</v>
      </c>
      <c r="D4" s="21"/>
      <c r="E4" s="2"/>
      <c r="F4" s="2"/>
      <c r="G4" s="2"/>
    </row>
    <row r="5" spans="1:21" s="1" customFormat="1" ht="21" customHeight="1" x14ac:dyDescent="0.55000000000000004">
      <c r="A5" s="25"/>
      <c r="B5" s="45" t="s">
        <v>18</v>
      </c>
      <c r="C5" s="166" t="s">
        <v>28</v>
      </c>
      <c r="D5" s="167" t="s">
        <v>49</v>
      </c>
      <c r="E5" s="166"/>
      <c r="F5" s="166" t="s">
        <v>50</v>
      </c>
      <c r="G5" s="166" t="s">
        <v>51</v>
      </c>
      <c r="H5" s="166" t="s">
        <v>54</v>
      </c>
      <c r="I5" s="166" t="s">
        <v>52</v>
      </c>
      <c r="J5" s="166" t="s">
        <v>53</v>
      </c>
    </row>
    <row r="6" spans="1:21" s="1" customFormat="1" ht="21" customHeight="1" x14ac:dyDescent="0.65">
      <c r="A6" s="25"/>
      <c r="B6" s="27" t="s">
        <v>32</v>
      </c>
      <c r="C6" s="18"/>
      <c r="D6" s="1" t="s">
        <v>676</v>
      </c>
      <c r="F6" s="21"/>
      <c r="H6" s="21"/>
      <c r="J6" s="21"/>
    </row>
    <row r="7" spans="1:21" s="1" customFormat="1" ht="21" customHeight="1" x14ac:dyDescent="0.65">
      <c r="A7" s="25"/>
      <c r="B7" s="27"/>
      <c r="C7" s="18"/>
      <c r="D7" s="1" t="s">
        <v>677</v>
      </c>
      <c r="F7" s="21"/>
      <c r="H7" s="21"/>
    </row>
    <row r="8" spans="1:21" s="1" customFormat="1" ht="21" customHeight="1" x14ac:dyDescent="0.65">
      <c r="A8" s="25"/>
      <c r="B8" s="27"/>
      <c r="C8" s="18"/>
      <c r="D8" s="1" t="s">
        <v>678</v>
      </c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1175" t="s">
        <v>679</v>
      </c>
      <c r="E9" s="1175"/>
      <c r="F9" s="1175"/>
      <c r="G9" s="1175"/>
      <c r="H9" s="1175"/>
      <c r="I9" s="1175"/>
      <c r="J9" s="1175"/>
    </row>
    <row r="10" spans="1:21" s="1" customFormat="1" ht="21" customHeight="1" x14ac:dyDescent="0.65">
      <c r="A10" s="25"/>
      <c r="B10" s="27"/>
      <c r="C10" s="18"/>
      <c r="D10" s="604" t="s">
        <v>577</v>
      </c>
      <c r="E10" s="574"/>
      <c r="F10" s="576"/>
      <c r="G10" s="576"/>
      <c r="H10" s="600"/>
      <c r="I10" s="21"/>
    </row>
    <row r="11" spans="1:21" s="1" customFormat="1" ht="21" customHeight="1" x14ac:dyDescent="0.65">
      <c r="A11" s="25"/>
      <c r="B11" s="27"/>
      <c r="C11" s="18"/>
      <c r="D11" s="1712" t="s">
        <v>680</v>
      </c>
      <c r="E11" s="1712"/>
      <c r="F11" s="1712"/>
      <c r="G11" s="1712"/>
      <c r="H11" s="1712"/>
      <c r="I11" s="21"/>
    </row>
    <row r="12" spans="1:21" s="1" customFormat="1" ht="21" customHeight="1" x14ac:dyDescent="0.65">
      <c r="A12" s="25"/>
      <c r="B12" s="27"/>
      <c r="C12" s="18"/>
      <c r="D12" s="1712" t="s">
        <v>681</v>
      </c>
      <c r="E12" s="1712"/>
      <c r="F12" s="1712"/>
      <c r="G12" s="1712"/>
      <c r="H12" s="1712"/>
      <c r="I12" s="1712"/>
    </row>
    <row r="13" spans="1:21" s="1" customFormat="1" ht="21" customHeight="1" x14ac:dyDescent="0.65">
      <c r="A13" s="25"/>
      <c r="B13" s="27"/>
      <c r="C13" s="18"/>
      <c r="D13" s="1712" t="s">
        <v>682</v>
      </c>
      <c r="E13" s="1712"/>
      <c r="F13" s="1712"/>
      <c r="G13" s="1712"/>
      <c r="H13" s="1712"/>
      <c r="I13" s="1712"/>
    </row>
    <row r="14" spans="1:21" s="1" customFormat="1" ht="21" customHeight="1" x14ac:dyDescent="0.65">
      <c r="A14" s="25"/>
      <c r="B14" s="27"/>
      <c r="C14" s="392"/>
      <c r="D14" s="574" t="s">
        <v>683</v>
      </c>
      <c r="E14" s="576"/>
      <c r="F14" s="576"/>
      <c r="G14" s="576"/>
      <c r="H14" s="600"/>
      <c r="I14" s="21"/>
    </row>
    <row r="15" spans="1:21" s="1" customFormat="1" ht="21" customHeight="1" x14ac:dyDescent="0.65">
      <c r="A15" s="25"/>
      <c r="B15" s="27"/>
      <c r="C15" s="392"/>
      <c r="D15" s="604" t="s">
        <v>577</v>
      </c>
      <c r="E15" s="604"/>
      <c r="F15" s="604"/>
      <c r="G15" s="604"/>
      <c r="H15" s="600"/>
    </row>
    <row r="16" spans="1:21" s="1" customFormat="1" ht="25.5" customHeight="1" x14ac:dyDescent="0.65">
      <c r="A16" s="25"/>
      <c r="B16" s="27"/>
      <c r="C16" s="392"/>
      <c r="D16" s="1712" t="s">
        <v>684</v>
      </c>
      <c r="E16" s="1712"/>
      <c r="F16" s="1712"/>
      <c r="G16" s="1712"/>
      <c r="H16" s="1712"/>
      <c r="I16" s="1712"/>
      <c r="J16" s="1712"/>
    </row>
    <row r="17" spans="1:21" s="1" customFormat="1" ht="25.5" customHeight="1" x14ac:dyDescent="0.65">
      <c r="A17" s="25"/>
      <c r="B17" s="27"/>
      <c r="C17" s="392"/>
      <c r="D17" s="1712" t="s">
        <v>685</v>
      </c>
      <c r="E17" s="1712"/>
      <c r="F17" s="1712"/>
      <c r="G17" s="1712"/>
      <c r="H17" s="1712"/>
      <c r="I17" s="1712"/>
      <c r="J17" s="1712"/>
    </row>
    <row r="18" spans="1:21" s="1" customFormat="1" ht="25.5" customHeight="1" x14ac:dyDescent="0.65">
      <c r="A18" s="25"/>
      <c r="B18" s="27"/>
      <c r="C18" s="392"/>
      <c r="D18" s="1712" t="s">
        <v>686</v>
      </c>
      <c r="E18" s="1712"/>
      <c r="F18" s="1712"/>
      <c r="G18" s="1712"/>
      <c r="H18" s="1712"/>
      <c r="I18" s="1712"/>
    </row>
    <row r="19" spans="1:21" s="1" customFormat="1" ht="21" customHeight="1" x14ac:dyDescent="0.65">
      <c r="A19" s="25"/>
      <c r="B19" s="27"/>
      <c r="C19" s="392"/>
      <c r="D19" s="574" t="s">
        <v>687</v>
      </c>
      <c r="E19" s="576"/>
      <c r="F19" s="576"/>
      <c r="G19" s="576"/>
      <c r="H19" s="600"/>
    </row>
    <row r="20" spans="1:21" ht="21" customHeight="1" x14ac:dyDescent="0.55000000000000004">
      <c r="A20" s="1749" t="s">
        <v>0</v>
      </c>
      <c r="B20" s="1749" t="s">
        <v>31</v>
      </c>
      <c r="C20" s="118"/>
      <c r="D20" s="119" t="s">
        <v>24</v>
      </c>
      <c r="E20" s="1752" t="s">
        <v>1</v>
      </c>
      <c r="F20" s="1753"/>
      <c r="G20" s="1753"/>
      <c r="H20" s="1754"/>
      <c r="I20" s="1755" t="s">
        <v>203</v>
      </c>
      <c r="J20" s="1756"/>
      <c r="K20" s="1756"/>
      <c r="L20" s="1756"/>
      <c r="M20" s="1756"/>
      <c r="N20" s="1756"/>
      <c r="O20" s="1756"/>
      <c r="P20" s="1756"/>
      <c r="Q20" s="1756"/>
      <c r="R20" s="1756"/>
      <c r="S20" s="1756"/>
      <c r="T20" s="1757"/>
      <c r="U20" s="120"/>
    </row>
    <row r="21" spans="1:21" ht="21" customHeight="1" x14ac:dyDescent="0.55000000000000004">
      <c r="A21" s="1750"/>
      <c r="B21" s="1750"/>
      <c r="C21" s="145" t="s">
        <v>23</v>
      </c>
      <c r="D21" s="121" t="s">
        <v>25</v>
      </c>
      <c r="E21" s="122" t="s">
        <v>5</v>
      </c>
      <c r="F21" s="123" t="s">
        <v>204</v>
      </c>
      <c r="G21" s="123" t="s">
        <v>205</v>
      </c>
      <c r="H21" s="123" t="s">
        <v>206</v>
      </c>
      <c r="I21" s="1755" t="s">
        <v>207</v>
      </c>
      <c r="J21" s="1756"/>
      <c r="K21" s="1757"/>
      <c r="L21" s="1755" t="s">
        <v>208</v>
      </c>
      <c r="M21" s="1756"/>
      <c r="N21" s="1757"/>
      <c r="O21" s="1755" t="s">
        <v>209</v>
      </c>
      <c r="P21" s="1756"/>
      <c r="Q21" s="1757"/>
      <c r="R21" s="1755" t="s">
        <v>210</v>
      </c>
      <c r="S21" s="1756"/>
      <c r="T21" s="1757"/>
      <c r="U21" s="189" t="s">
        <v>8</v>
      </c>
    </row>
    <row r="22" spans="1:21" x14ac:dyDescent="0.55000000000000004">
      <c r="A22" s="1751"/>
      <c r="B22" s="1751"/>
      <c r="C22" s="71"/>
      <c r="D22" s="72"/>
      <c r="E22" s="72"/>
      <c r="F22" s="125" t="s">
        <v>6</v>
      </c>
      <c r="G22" s="125" t="s">
        <v>6</v>
      </c>
      <c r="H22" s="125" t="s">
        <v>6</v>
      </c>
      <c r="I22" s="126" t="s">
        <v>211</v>
      </c>
      <c r="J22" s="126" t="s">
        <v>212</v>
      </c>
      <c r="K22" s="126" t="s">
        <v>213</v>
      </c>
      <c r="L22" s="126" t="s">
        <v>214</v>
      </c>
      <c r="M22" s="126" t="s">
        <v>215</v>
      </c>
      <c r="N22" s="126" t="s">
        <v>216</v>
      </c>
      <c r="O22" s="126" t="s">
        <v>217</v>
      </c>
      <c r="P22" s="126" t="s">
        <v>218</v>
      </c>
      <c r="Q22" s="126" t="s">
        <v>219</v>
      </c>
      <c r="R22" s="126" t="s">
        <v>220</v>
      </c>
      <c r="S22" s="126" t="s">
        <v>221</v>
      </c>
      <c r="T22" s="126" t="s">
        <v>222</v>
      </c>
      <c r="U22" s="127"/>
    </row>
    <row r="23" spans="1:21" s="128" customFormat="1" x14ac:dyDescent="0.2">
      <c r="A23" s="1233">
        <v>135</v>
      </c>
      <c r="B23" s="1234" t="s">
        <v>172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504" t="s">
        <v>1826</v>
      </c>
    </row>
    <row r="24" spans="1:21" s="198" customFormat="1" ht="65.25" x14ac:dyDescent="0.2">
      <c r="A24" s="304"/>
      <c r="B24" s="1235" t="s">
        <v>1822</v>
      </c>
      <c r="C24" s="774" t="s">
        <v>1820</v>
      </c>
      <c r="D24" s="1238" t="s">
        <v>1821</v>
      </c>
      <c r="E24" s="251">
        <f>F24+G24+H24</f>
        <v>450000</v>
      </c>
      <c r="F24" s="680">
        <f>I24+J24+K24+L24+M24+N24+O24+P24+Q24+R24+S24+T24</f>
        <v>450000</v>
      </c>
      <c r="G24" s="680"/>
      <c r="H24" s="680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1242">
        <v>450000</v>
      </c>
      <c r="T24" s="224"/>
      <c r="U24" s="1239"/>
    </row>
    <row r="25" spans="1:21" s="198" customFormat="1" ht="21.75" x14ac:dyDescent="0.2">
      <c r="A25" s="304"/>
      <c r="B25" s="245" t="s">
        <v>1823</v>
      </c>
      <c r="C25" s="205"/>
      <c r="D25" s="205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1239"/>
    </row>
    <row r="26" spans="1:21" s="198" customFormat="1" ht="21.75" x14ac:dyDescent="0.2">
      <c r="A26" s="304"/>
      <c r="B26" s="245" t="s">
        <v>1824</v>
      </c>
      <c r="C26" s="205"/>
      <c r="D26" s="205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1239"/>
    </row>
    <row r="27" spans="1:21" s="198" customFormat="1" ht="21.75" x14ac:dyDescent="0.2">
      <c r="A27" s="304"/>
      <c r="B27" s="245" t="s">
        <v>1825</v>
      </c>
      <c r="C27" s="205"/>
      <c r="D27" s="205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1239"/>
    </row>
    <row r="28" spans="1:21" ht="23.25" customHeight="1" x14ac:dyDescent="0.55000000000000004">
      <c r="A28" s="1225"/>
      <c r="B28" s="823"/>
      <c r="C28" s="1183"/>
      <c r="D28" s="1184"/>
      <c r="E28" s="1185">
        <f t="shared" ref="E28:T28" si="0">SUM(E24:E27)</f>
        <v>450000</v>
      </c>
      <c r="F28" s="1185">
        <f t="shared" si="0"/>
        <v>450000</v>
      </c>
      <c r="G28" s="1185">
        <f t="shared" si="0"/>
        <v>0</v>
      </c>
      <c r="H28" s="1185">
        <f t="shared" si="0"/>
        <v>0</v>
      </c>
      <c r="I28" s="1185">
        <f t="shared" si="0"/>
        <v>0</v>
      </c>
      <c r="J28" s="1185">
        <f t="shared" si="0"/>
        <v>0</v>
      </c>
      <c r="K28" s="1185">
        <f t="shared" si="0"/>
        <v>0</v>
      </c>
      <c r="L28" s="1185">
        <f t="shared" si="0"/>
        <v>0</v>
      </c>
      <c r="M28" s="1185">
        <f t="shared" si="0"/>
        <v>0</v>
      </c>
      <c r="N28" s="1185">
        <f t="shared" si="0"/>
        <v>0</v>
      </c>
      <c r="O28" s="1185">
        <f t="shared" si="0"/>
        <v>0</v>
      </c>
      <c r="P28" s="1185">
        <f t="shared" si="0"/>
        <v>0</v>
      </c>
      <c r="Q28" s="1185">
        <f t="shared" si="0"/>
        <v>0</v>
      </c>
      <c r="R28" s="1185">
        <f t="shared" si="0"/>
        <v>0</v>
      </c>
      <c r="S28" s="1243">
        <f t="shared" si="0"/>
        <v>450000</v>
      </c>
      <c r="T28" s="1185">
        <f t="shared" si="0"/>
        <v>0</v>
      </c>
      <c r="U28" s="1186"/>
    </row>
    <row r="29" spans="1:21" ht="43.5" x14ac:dyDescent="0.55000000000000004">
      <c r="A29" s="1187">
        <v>136</v>
      </c>
      <c r="B29" s="873" t="s">
        <v>482</v>
      </c>
      <c r="C29" s="289"/>
      <c r="D29" s="290"/>
      <c r="E29" s="288"/>
      <c r="F29" s="1219"/>
      <c r="G29" s="1219"/>
      <c r="H29" s="1219"/>
      <c r="I29" s="1219"/>
      <c r="J29" s="1219"/>
      <c r="K29" s="1219"/>
      <c r="L29" s="1219"/>
      <c r="M29" s="1219"/>
      <c r="N29" s="1219"/>
      <c r="O29" s="1219"/>
      <c r="P29" s="1219"/>
      <c r="Q29" s="1219"/>
      <c r="R29" s="1219"/>
      <c r="S29" s="1219"/>
      <c r="T29" s="1219"/>
      <c r="U29" s="1165" t="s">
        <v>1826</v>
      </c>
    </row>
    <row r="30" spans="1:21" ht="87" x14ac:dyDescent="0.55000000000000004">
      <c r="A30" s="1232">
        <v>1</v>
      </c>
      <c r="B30" s="623" t="s">
        <v>1812</v>
      </c>
      <c r="C30" s="623" t="s">
        <v>1813</v>
      </c>
      <c r="D30" s="1232" t="s">
        <v>1022</v>
      </c>
      <c r="E30" s="251">
        <f t="shared" ref="E30:E32" si="1">F30+G30+H30</f>
        <v>211200</v>
      </c>
      <c r="F30" s="1241">
        <f t="shared" ref="F30:F32" si="2">I30+J30+K30+L30+M30+N30+O30+P30+Q30+R30+S30+T30</f>
        <v>211200</v>
      </c>
      <c r="G30" s="251"/>
      <c r="H30" s="251"/>
      <c r="I30" s="251"/>
      <c r="J30" s="251"/>
      <c r="K30" s="809">
        <v>105600</v>
      </c>
      <c r="L30" s="809"/>
      <c r="M30" s="809"/>
      <c r="N30" s="251"/>
      <c r="O30" s="251"/>
      <c r="P30" s="251">
        <v>105600</v>
      </c>
      <c r="Q30" s="251"/>
      <c r="R30" s="251"/>
      <c r="S30" s="251"/>
      <c r="T30" s="251"/>
      <c r="U30" s="292"/>
    </row>
    <row r="31" spans="1:21" ht="43.5" x14ac:dyDescent="0.55000000000000004">
      <c r="A31" s="372">
        <v>2</v>
      </c>
      <c r="B31" s="746" t="s">
        <v>1814</v>
      </c>
      <c r="C31" s="746" t="s">
        <v>1815</v>
      </c>
      <c r="D31" s="372" t="s">
        <v>1816</v>
      </c>
      <c r="E31" s="251">
        <f t="shared" si="1"/>
        <v>200000</v>
      </c>
      <c r="F31" s="251">
        <f t="shared" si="2"/>
        <v>200000</v>
      </c>
      <c r="G31" s="251"/>
      <c r="H31" s="251"/>
      <c r="I31" s="251"/>
      <c r="J31" s="251"/>
      <c r="K31" s="809"/>
      <c r="L31" s="809"/>
      <c r="M31" s="809">
        <v>200000</v>
      </c>
      <c r="N31" s="251"/>
      <c r="O31" s="251"/>
      <c r="P31" s="251"/>
      <c r="Q31" s="251"/>
      <c r="R31" s="251"/>
      <c r="S31" s="251"/>
      <c r="T31" s="251"/>
      <c r="U31" s="292"/>
    </row>
    <row r="32" spans="1:21" ht="65.25" x14ac:dyDescent="0.55000000000000004">
      <c r="A32" s="1232">
        <v>3</v>
      </c>
      <c r="B32" s="623" t="s">
        <v>1817</v>
      </c>
      <c r="C32" s="623" t="s">
        <v>1818</v>
      </c>
      <c r="D32" s="1232" t="s">
        <v>1819</v>
      </c>
      <c r="E32" s="251">
        <f t="shared" si="1"/>
        <v>2100</v>
      </c>
      <c r="F32" s="251">
        <f t="shared" si="2"/>
        <v>2100</v>
      </c>
      <c r="G32" s="251"/>
      <c r="H32" s="251"/>
      <c r="I32" s="251"/>
      <c r="J32" s="251"/>
      <c r="K32" s="809"/>
      <c r="L32" s="809"/>
      <c r="M32" s="809"/>
      <c r="N32" s="251"/>
      <c r="O32" s="251"/>
      <c r="P32" s="251">
        <v>2100</v>
      </c>
      <c r="Q32" s="251"/>
      <c r="R32" s="251"/>
      <c r="S32" s="251"/>
      <c r="T32" s="251"/>
      <c r="U32" s="292"/>
    </row>
    <row r="33" spans="1:21" x14ac:dyDescent="0.55000000000000004">
      <c r="A33" s="1225"/>
      <c r="B33" s="823"/>
      <c r="C33" s="1183"/>
      <c r="D33" s="1184"/>
      <c r="E33" s="1185">
        <f t="shared" ref="E33:T33" si="3">SUM(E30:E32)</f>
        <v>413300</v>
      </c>
      <c r="F33" s="1185">
        <f t="shared" si="3"/>
        <v>413300</v>
      </c>
      <c r="G33" s="1185">
        <f t="shared" si="3"/>
        <v>0</v>
      </c>
      <c r="H33" s="1185">
        <f t="shared" si="3"/>
        <v>0</v>
      </c>
      <c r="I33" s="1185">
        <f t="shared" si="3"/>
        <v>0</v>
      </c>
      <c r="J33" s="1185">
        <f t="shared" si="3"/>
        <v>0</v>
      </c>
      <c r="K33" s="1243">
        <f t="shared" si="3"/>
        <v>105600</v>
      </c>
      <c r="L33" s="1243">
        <f t="shared" si="3"/>
        <v>0</v>
      </c>
      <c r="M33" s="1243">
        <f t="shared" si="3"/>
        <v>200000</v>
      </c>
      <c r="N33" s="1185">
        <f t="shared" si="3"/>
        <v>0</v>
      </c>
      <c r="O33" s="1185">
        <f t="shared" si="3"/>
        <v>0</v>
      </c>
      <c r="P33" s="1185">
        <f t="shared" si="3"/>
        <v>107700</v>
      </c>
      <c r="Q33" s="1185">
        <f t="shared" si="3"/>
        <v>0</v>
      </c>
      <c r="R33" s="1185">
        <f t="shared" si="3"/>
        <v>0</v>
      </c>
      <c r="S33" s="1185">
        <f t="shared" si="3"/>
        <v>0</v>
      </c>
      <c r="T33" s="1185">
        <f t="shared" si="3"/>
        <v>0</v>
      </c>
      <c r="U33" s="1186"/>
    </row>
    <row r="34" spans="1:21" ht="43.5" x14ac:dyDescent="0.55000000000000004">
      <c r="A34" s="1187">
        <v>137</v>
      </c>
      <c r="B34" s="873" t="s">
        <v>286</v>
      </c>
      <c r="C34" s="289"/>
      <c r="D34" s="290"/>
      <c r="E34" s="288"/>
      <c r="F34" s="292"/>
      <c r="G34" s="292"/>
      <c r="H34" s="291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</row>
    <row r="35" spans="1:21" ht="43.5" x14ac:dyDescent="0.55000000000000004">
      <c r="A35" s="1187"/>
      <c r="B35" s="1692" t="s">
        <v>1708</v>
      </c>
      <c r="C35" s="1189"/>
      <c r="D35" s="1190"/>
      <c r="E35" s="1191"/>
      <c r="F35" s="1191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2"/>
      <c r="R35" s="1192"/>
      <c r="S35" s="1192"/>
      <c r="T35" s="1192"/>
      <c r="U35" s="1165" t="s">
        <v>1496</v>
      </c>
    </row>
    <row r="36" spans="1:21" x14ac:dyDescent="0.55000000000000004">
      <c r="A36" s="1187"/>
      <c r="B36" s="1193" t="s">
        <v>1709</v>
      </c>
      <c r="C36" s="1189"/>
      <c r="D36" s="1190"/>
      <c r="E36" s="1191"/>
      <c r="F36" s="1191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2"/>
      <c r="R36" s="1192"/>
      <c r="S36" s="1192"/>
      <c r="T36" s="1192"/>
      <c r="U36" s="292"/>
    </row>
    <row r="37" spans="1:21" ht="43.5" x14ac:dyDescent="0.55000000000000004">
      <c r="A37" s="1187"/>
      <c r="B37" s="1193" t="s">
        <v>1710</v>
      </c>
      <c r="C37" s="1194" t="s">
        <v>1711</v>
      </c>
      <c r="D37" s="1190" t="s">
        <v>1485</v>
      </c>
      <c r="E37" s="1191"/>
      <c r="F37" s="1191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2"/>
      <c r="R37" s="1192"/>
      <c r="S37" s="1192"/>
      <c r="T37" s="1192"/>
      <c r="U37" s="292"/>
    </row>
    <row r="38" spans="1:21" ht="42" customHeight="1" x14ac:dyDescent="0.55000000000000004">
      <c r="A38" s="1187"/>
      <c r="B38" s="1188" t="s">
        <v>1712</v>
      </c>
      <c r="C38" s="1189"/>
      <c r="D38" s="1190"/>
      <c r="E38" s="1191"/>
      <c r="F38" s="1191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2"/>
      <c r="R38" s="1192"/>
      <c r="S38" s="1192"/>
      <c r="T38" s="1192"/>
      <c r="U38" s="292"/>
    </row>
    <row r="39" spans="1:21" ht="65.25" x14ac:dyDescent="0.55000000000000004">
      <c r="A39" s="1187"/>
      <c r="B39" s="1195" t="s">
        <v>1713</v>
      </c>
      <c r="C39" s="1196" t="s">
        <v>1714</v>
      </c>
      <c r="D39" s="870" t="s">
        <v>1500</v>
      </c>
      <c r="E39" s="1197"/>
      <c r="F39" s="1197"/>
      <c r="G39" s="1198"/>
      <c r="H39" s="1198"/>
      <c r="I39" s="1198"/>
      <c r="J39" s="1198"/>
      <c r="K39" s="1198"/>
      <c r="L39" s="1198"/>
      <c r="M39" s="1198"/>
      <c r="N39" s="1198"/>
      <c r="O39" s="1198"/>
      <c r="P39" s="1198"/>
      <c r="Q39" s="1198"/>
      <c r="R39" s="1198"/>
      <c r="S39" s="1198"/>
      <c r="T39" s="1198"/>
      <c r="U39" s="292"/>
    </row>
    <row r="40" spans="1:21" x14ac:dyDescent="0.55000000000000004">
      <c r="A40" s="1187"/>
      <c r="B40" s="1193" t="s">
        <v>1715</v>
      </c>
      <c r="C40" s="1199"/>
      <c r="D40" s="1190"/>
      <c r="E40" s="1200"/>
      <c r="F40" s="1200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2"/>
      <c r="R40" s="1201"/>
      <c r="S40" s="1192"/>
      <c r="T40" s="1192"/>
      <c r="U40" s="292"/>
    </row>
    <row r="41" spans="1:21" x14ac:dyDescent="0.55000000000000004">
      <c r="A41" s="1187"/>
      <c r="B41" s="1193" t="s">
        <v>1716</v>
      </c>
      <c r="C41" s="1199" t="s">
        <v>1717</v>
      </c>
      <c r="D41" s="1190" t="s">
        <v>1493</v>
      </c>
      <c r="E41" s="1217">
        <f>F41+G41+H41</f>
        <v>45600</v>
      </c>
      <c r="F41" s="1217">
        <f>I41+J41+K41+L41+M41+N41+O41+P41+Q41+R41+S41+T41</f>
        <v>45600</v>
      </c>
      <c r="G41" s="1217"/>
      <c r="H41" s="1217"/>
      <c r="I41" s="1217"/>
      <c r="J41" s="1217"/>
      <c r="K41" s="1217"/>
      <c r="L41" s="1217"/>
      <c r="M41" s="1217"/>
      <c r="N41" s="1217"/>
      <c r="O41" s="1217"/>
      <c r="P41" s="1217"/>
      <c r="Q41" s="1217"/>
      <c r="R41" s="1240">
        <v>45600</v>
      </c>
      <c r="S41" s="1217"/>
      <c r="T41" s="1217"/>
      <c r="U41" s="292"/>
    </row>
    <row r="42" spans="1:21" ht="43.5" x14ac:dyDescent="0.55000000000000004">
      <c r="A42" s="1187"/>
      <c r="B42" s="1193" t="s">
        <v>1718</v>
      </c>
      <c r="C42" s="1189"/>
      <c r="D42" s="1190" t="s">
        <v>1495</v>
      </c>
      <c r="E42" s="1217"/>
      <c r="F42" s="1217"/>
      <c r="G42" s="1217"/>
      <c r="H42" s="1217"/>
      <c r="I42" s="1217"/>
      <c r="J42" s="1217"/>
      <c r="K42" s="1217"/>
      <c r="L42" s="1217"/>
      <c r="M42" s="1217"/>
      <c r="N42" s="1217"/>
      <c r="O42" s="1217"/>
      <c r="P42" s="1217"/>
      <c r="Q42" s="1217"/>
      <c r="R42" s="1217"/>
      <c r="S42" s="1217"/>
      <c r="T42" s="1217"/>
      <c r="U42" s="292"/>
    </row>
    <row r="43" spans="1:21" x14ac:dyDescent="0.55000000000000004">
      <c r="A43" s="1187"/>
      <c r="B43" s="822" t="s">
        <v>1719</v>
      </c>
      <c r="C43" s="289"/>
      <c r="D43" s="852"/>
      <c r="E43" s="1218"/>
      <c r="F43" s="1218"/>
      <c r="G43" s="1218"/>
      <c r="H43" s="1218"/>
      <c r="I43" s="1218"/>
      <c r="J43" s="1218"/>
      <c r="K43" s="1218"/>
      <c r="L43" s="1218"/>
      <c r="M43" s="1218"/>
      <c r="N43" s="1218"/>
      <c r="O43" s="1218"/>
      <c r="P43" s="1218"/>
      <c r="Q43" s="1218"/>
      <c r="R43" s="1218"/>
      <c r="S43" s="1218"/>
      <c r="T43" s="1218"/>
      <c r="U43" s="292"/>
    </row>
    <row r="44" spans="1:21" ht="65.25" x14ac:dyDescent="0.55000000000000004">
      <c r="A44" s="1187"/>
      <c r="B44" s="1690" t="s">
        <v>1737</v>
      </c>
      <c r="C44" s="289"/>
      <c r="D44" s="290"/>
      <c r="E44" s="288"/>
      <c r="F44" s="1222"/>
      <c r="G44" s="1222"/>
      <c r="H44" s="1222"/>
      <c r="I44" s="1222"/>
      <c r="J44" s="1222"/>
      <c r="K44" s="1222"/>
      <c r="L44" s="1222"/>
      <c r="M44" s="1222"/>
      <c r="N44" s="1222"/>
      <c r="O44" s="1222"/>
      <c r="P44" s="1222"/>
      <c r="Q44" s="1222"/>
      <c r="R44" s="1222"/>
      <c r="S44" s="1222"/>
      <c r="T44" s="1222"/>
      <c r="U44" s="292"/>
    </row>
    <row r="45" spans="1:21" s="128" customFormat="1" ht="43.5" x14ac:dyDescent="0.2">
      <c r="A45" s="1187"/>
      <c r="B45" s="873" t="s">
        <v>1738</v>
      </c>
      <c r="C45" s="1683" t="s">
        <v>1739</v>
      </c>
      <c r="D45" s="846" t="s">
        <v>1740</v>
      </c>
      <c r="E45" s="680">
        <f>F45+G45+H45</f>
        <v>4750</v>
      </c>
      <c r="F45" s="1218">
        <f>I45+J45+K45+L45+M45+N45+O45+P45+Q45+R45+S45+T45</f>
        <v>4750</v>
      </c>
      <c r="G45" s="1218"/>
      <c r="H45" s="1218"/>
      <c r="I45" s="1218"/>
      <c r="J45" s="1218"/>
      <c r="K45" s="1227">
        <v>4750</v>
      </c>
      <c r="L45" s="1218"/>
      <c r="M45" s="1218"/>
      <c r="N45" s="1218"/>
      <c r="O45" s="1218"/>
      <c r="P45" s="1218"/>
      <c r="Q45" s="1218"/>
      <c r="R45" s="1218"/>
      <c r="S45" s="1218"/>
      <c r="T45" s="1218"/>
      <c r="U45" s="1165"/>
    </row>
    <row r="46" spans="1:21" s="128" customFormat="1" ht="65.25" x14ac:dyDescent="0.2">
      <c r="A46" s="1187"/>
      <c r="B46" s="873" t="s">
        <v>1741</v>
      </c>
      <c r="C46" s="289" t="s">
        <v>1742</v>
      </c>
      <c r="D46" s="846" t="s">
        <v>1743</v>
      </c>
      <c r="E46" s="680">
        <f>F46+G46+H46</f>
        <v>13200</v>
      </c>
      <c r="F46" s="1218">
        <f>I46+J46+K46+L46+M46+N46+O46+P46+Q46+R46+S46+T46</f>
        <v>13200</v>
      </c>
      <c r="G46" s="1218"/>
      <c r="H46" s="1218"/>
      <c r="I46" s="1218"/>
      <c r="J46" s="1218"/>
      <c r="K46" s="1218"/>
      <c r="L46" s="1218">
        <v>13200</v>
      </c>
      <c r="M46" s="1218"/>
      <c r="N46" s="1218"/>
      <c r="O46" s="1218"/>
      <c r="P46" s="1218"/>
      <c r="Q46" s="1218"/>
      <c r="R46" s="1218"/>
      <c r="S46" s="1218"/>
      <c r="T46" s="1218"/>
      <c r="U46" s="1165"/>
    </row>
    <row r="47" spans="1:21" ht="43.5" x14ac:dyDescent="0.55000000000000004">
      <c r="A47" s="1187"/>
      <c r="B47" s="873" t="s">
        <v>1744</v>
      </c>
      <c r="C47" s="289" t="s">
        <v>1745</v>
      </c>
      <c r="D47" s="290" t="s">
        <v>1441</v>
      </c>
      <c r="E47" s="680"/>
      <c r="F47" s="1222"/>
      <c r="G47" s="1222"/>
      <c r="H47" s="1222"/>
      <c r="I47" s="1222"/>
      <c r="J47" s="1222"/>
      <c r="K47" s="1222"/>
      <c r="L47" s="1222"/>
      <c r="M47" s="1222"/>
      <c r="N47" s="1222"/>
      <c r="O47" s="1222"/>
      <c r="P47" s="1222"/>
      <c r="Q47" s="1222"/>
      <c r="R47" s="1222"/>
      <c r="S47" s="1222"/>
      <c r="T47" s="1222"/>
      <c r="U47" s="292"/>
    </row>
    <row r="48" spans="1:21" ht="65.25" x14ac:dyDescent="0.55000000000000004">
      <c r="A48" s="1187"/>
      <c r="B48" s="1690" t="s">
        <v>1746</v>
      </c>
      <c r="C48" s="289"/>
      <c r="D48" s="290"/>
      <c r="E48" s="680"/>
      <c r="F48" s="1222"/>
      <c r="G48" s="1222"/>
      <c r="H48" s="1222"/>
      <c r="I48" s="1222"/>
      <c r="J48" s="1222"/>
      <c r="K48" s="1222"/>
      <c r="L48" s="1222"/>
      <c r="M48" s="1222"/>
      <c r="N48" s="1222"/>
      <c r="O48" s="1222"/>
      <c r="P48" s="1222"/>
      <c r="Q48" s="1222"/>
      <c r="R48" s="1222"/>
      <c r="S48" s="1222"/>
      <c r="T48" s="1222"/>
      <c r="U48" s="1165" t="s">
        <v>1496</v>
      </c>
    </row>
    <row r="49" spans="1:21" ht="65.25" x14ac:dyDescent="0.55000000000000004">
      <c r="A49" s="1187"/>
      <c r="B49" s="873" t="s">
        <v>1747</v>
      </c>
      <c r="C49" s="289" t="s">
        <v>1748</v>
      </c>
      <c r="D49" s="290" t="s">
        <v>1749</v>
      </c>
      <c r="E49" s="680"/>
      <c r="F49" s="1222"/>
      <c r="G49" s="1222"/>
      <c r="H49" s="1222"/>
      <c r="I49" s="1222"/>
      <c r="J49" s="1222"/>
      <c r="K49" s="1222"/>
      <c r="L49" s="1222"/>
      <c r="M49" s="1222"/>
      <c r="N49" s="1222"/>
      <c r="O49" s="1222"/>
      <c r="P49" s="1222"/>
      <c r="Q49" s="1222"/>
      <c r="R49" s="1222"/>
      <c r="S49" s="1222"/>
      <c r="T49" s="1222"/>
      <c r="U49" s="292"/>
    </row>
    <row r="50" spans="1:21" ht="108.75" x14ac:dyDescent="0.55000000000000004">
      <c r="A50" s="1187"/>
      <c r="B50" s="873" t="s">
        <v>1750</v>
      </c>
      <c r="C50" s="289" t="s">
        <v>1751</v>
      </c>
      <c r="D50" s="290" t="s">
        <v>1752</v>
      </c>
      <c r="E50" s="680" t="s">
        <v>1753</v>
      </c>
      <c r="F50" s="1222"/>
      <c r="G50" s="1222"/>
      <c r="H50" s="1222"/>
      <c r="I50" s="1222"/>
      <c r="J50" s="1222"/>
      <c r="K50" s="1222"/>
      <c r="L50" s="1222"/>
      <c r="M50" s="1222"/>
      <c r="N50" s="1222"/>
      <c r="O50" s="1222"/>
      <c r="P50" s="1222"/>
      <c r="Q50" s="1222"/>
      <c r="R50" s="1222"/>
      <c r="S50" s="1222"/>
      <c r="T50" s="1222"/>
      <c r="U50" s="292"/>
    </row>
    <row r="51" spans="1:21" s="128" customFormat="1" ht="43.5" x14ac:dyDescent="0.2">
      <c r="A51" s="1165"/>
      <c r="B51" s="846" t="s">
        <v>1754</v>
      </c>
      <c r="C51" s="1165" t="s">
        <v>1755</v>
      </c>
      <c r="D51" s="1165" t="s">
        <v>1756</v>
      </c>
      <c r="E51" s="681"/>
      <c r="F51" s="1218"/>
      <c r="G51" s="1218"/>
      <c r="H51" s="1218"/>
      <c r="I51" s="1218"/>
      <c r="J51" s="1218"/>
      <c r="K51" s="1218"/>
      <c r="L51" s="1218"/>
      <c r="M51" s="1218"/>
      <c r="N51" s="1218"/>
      <c r="O51" s="1218"/>
      <c r="P51" s="1218"/>
      <c r="Q51" s="1218"/>
      <c r="R51" s="1218"/>
      <c r="S51" s="1218"/>
      <c r="T51" s="1218"/>
      <c r="U51" s="1165"/>
    </row>
    <row r="52" spans="1:21" s="128" customFormat="1" ht="65.25" x14ac:dyDescent="0.2">
      <c r="A52" s="1165"/>
      <c r="B52" s="846" t="s">
        <v>1757</v>
      </c>
      <c r="C52" s="1165" t="s">
        <v>1758</v>
      </c>
      <c r="D52" s="1165" t="s">
        <v>1759</v>
      </c>
      <c r="E52" s="681">
        <f t="shared" ref="E52" si="4">F52+G52+H52</f>
        <v>9310</v>
      </c>
      <c r="F52" s="1218">
        <f t="shared" ref="F52" si="5">I52+J52+K52+L52+M52+N52+O52+P52+Q52+R52+S52+T52</f>
        <v>9310</v>
      </c>
      <c r="G52" s="1218"/>
      <c r="H52" s="1218"/>
      <c r="I52" s="1218"/>
      <c r="J52" s="1218"/>
      <c r="K52" s="1218"/>
      <c r="L52" s="1218"/>
      <c r="M52" s="1218"/>
      <c r="N52" s="1218"/>
      <c r="O52" s="1218"/>
      <c r="P52" s="1218">
        <v>9310</v>
      </c>
      <c r="Q52" s="1218"/>
      <c r="R52" s="1218"/>
      <c r="S52" s="1218"/>
      <c r="T52" s="1218"/>
      <c r="U52" s="1165"/>
    </row>
    <row r="53" spans="1:21" s="128" customFormat="1" ht="43.5" x14ac:dyDescent="0.2">
      <c r="A53" s="1165"/>
      <c r="B53" s="270" t="s">
        <v>1760</v>
      </c>
      <c r="C53" s="1165"/>
      <c r="D53" s="1165"/>
      <c r="E53" s="681"/>
      <c r="F53" s="1218"/>
      <c r="G53" s="1218"/>
      <c r="H53" s="1218"/>
      <c r="I53" s="1218"/>
      <c r="J53" s="1218"/>
      <c r="K53" s="1218"/>
      <c r="L53" s="1218"/>
      <c r="M53" s="1218"/>
      <c r="N53" s="1218"/>
      <c r="O53" s="1218"/>
      <c r="P53" s="1218"/>
      <c r="Q53" s="1218"/>
      <c r="R53" s="1218"/>
      <c r="S53" s="1218"/>
      <c r="T53" s="1218"/>
      <c r="U53" s="1165"/>
    </row>
    <row r="54" spans="1:21" s="128" customFormat="1" ht="65.25" x14ac:dyDescent="0.2">
      <c r="A54" s="1165"/>
      <c r="B54" s="846" t="s">
        <v>1761</v>
      </c>
      <c r="C54" s="1165" t="s">
        <v>1762</v>
      </c>
      <c r="D54" s="1165" t="s">
        <v>1763</v>
      </c>
      <c r="E54" s="681"/>
      <c r="F54" s="1218"/>
      <c r="G54" s="1218"/>
      <c r="H54" s="1218"/>
      <c r="I54" s="1218"/>
      <c r="J54" s="1218"/>
      <c r="K54" s="1218"/>
      <c r="L54" s="1218"/>
      <c r="M54" s="1218"/>
      <c r="N54" s="1218"/>
      <c r="O54" s="1218"/>
      <c r="P54" s="1218"/>
      <c r="Q54" s="1218"/>
      <c r="R54" s="1218"/>
      <c r="S54" s="1218"/>
      <c r="T54" s="1218"/>
      <c r="U54" s="1165"/>
    </row>
    <row r="55" spans="1:21" s="128" customFormat="1" ht="43.5" x14ac:dyDescent="0.2">
      <c r="A55" s="1165"/>
      <c r="B55" s="846" t="s">
        <v>1764</v>
      </c>
      <c r="C55" s="1165"/>
      <c r="D55" s="1165"/>
      <c r="E55" s="681"/>
      <c r="F55" s="1218"/>
      <c r="G55" s="1218"/>
      <c r="H55" s="1218"/>
      <c r="I55" s="1218"/>
      <c r="J55" s="1218"/>
      <c r="K55" s="1218"/>
      <c r="L55" s="1218"/>
      <c r="M55" s="1218"/>
      <c r="N55" s="1218"/>
      <c r="O55" s="1218"/>
      <c r="P55" s="1218"/>
      <c r="Q55" s="1218"/>
      <c r="R55" s="1218"/>
      <c r="S55" s="1218"/>
      <c r="T55" s="1218"/>
      <c r="U55" s="1165"/>
    </row>
    <row r="56" spans="1:21" s="128" customFormat="1" ht="43.5" x14ac:dyDescent="0.2">
      <c r="A56" s="1165"/>
      <c r="B56" s="846" t="s">
        <v>1765</v>
      </c>
      <c r="C56" s="1165" t="s">
        <v>1766</v>
      </c>
      <c r="D56" s="1165" t="s">
        <v>1767</v>
      </c>
      <c r="E56" s="681">
        <f t="shared" ref="E56:E67" si="6">F56+G56+H56</f>
        <v>3300</v>
      </c>
      <c r="F56" s="1218">
        <f t="shared" ref="F56:F67" si="7">I56+J56+K56+L56+M56+N56+O56+P56+Q56+R56+S56+T56</f>
        <v>3300</v>
      </c>
      <c r="G56" s="1218"/>
      <c r="H56" s="1218"/>
      <c r="I56" s="1218"/>
      <c r="J56" s="1218"/>
      <c r="K56" s="1218"/>
      <c r="L56" s="1218">
        <v>3300</v>
      </c>
      <c r="M56" s="1218"/>
      <c r="N56" s="1218"/>
      <c r="O56" s="1218"/>
      <c r="P56" s="1218"/>
      <c r="Q56" s="1218"/>
      <c r="R56" s="1218"/>
      <c r="S56" s="1218"/>
      <c r="T56" s="1218"/>
      <c r="U56" s="1165"/>
    </row>
    <row r="57" spans="1:21" s="128" customFormat="1" ht="43.5" x14ac:dyDescent="0.2">
      <c r="A57" s="1165"/>
      <c r="B57" s="846" t="s">
        <v>1768</v>
      </c>
      <c r="C57" s="1165" t="s">
        <v>1766</v>
      </c>
      <c r="D57" s="1165" t="s">
        <v>1769</v>
      </c>
      <c r="E57" s="681"/>
      <c r="F57" s="1218"/>
      <c r="G57" s="1218"/>
      <c r="H57" s="1218"/>
      <c r="I57" s="1218"/>
      <c r="J57" s="1218"/>
      <c r="K57" s="1218"/>
      <c r="L57" s="1218"/>
      <c r="M57" s="1218"/>
      <c r="N57" s="1218"/>
      <c r="O57" s="1218"/>
      <c r="P57" s="1218"/>
      <c r="Q57" s="1218"/>
      <c r="R57" s="1218"/>
      <c r="S57" s="1218"/>
      <c r="T57" s="1218"/>
      <c r="U57" s="1165"/>
    </row>
    <row r="58" spans="1:21" s="128" customFormat="1" ht="43.5" x14ac:dyDescent="0.2">
      <c r="A58" s="1165"/>
      <c r="B58" s="846" t="s">
        <v>1770</v>
      </c>
      <c r="C58" s="1165" t="s">
        <v>1771</v>
      </c>
      <c r="D58" s="1165" t="s">
        <v>1759</v>
      </c>
      <c r="E58" s="681">
        <f t="shared" si="6"/>
        <v>5320</v>
      </c>
      <c r="F58" s="1218">
        <f t="shared" si="7"/>
        <v>5320</v>
      </c>
      <c r="G58" s="1218"/>
      <c r="H58" s="1218"/>
      <c r="I58" s="1218"/>
      <c r="J58" s="1218"/>
      <c r="K58" s="1218"/>
      <c r="L58" s="1218"/>
      <c r="M58" s="1218"/>
      <c r="N58" s="1218"/>
      <c r="O58" s="1218"/>
      <c r="P58" s="1218">
        <v>5320</v>
      </c>
      <c r="Q58" s="1218"/>
      <c r="R58" s="1218"/>
      <c r="S58" s="1218"/>
      <c r="T58" s="1218"/>
      <c r="U58" s="1165"/>
    </row>
    <row r="59" spans="1:21" s="128" customFormat="1" ht="43.5" x14ac:dyDescent="0.2">
      <c r="A59" s="1165"/>
      <c r="B59" s="270" t="s">
        <v>1772</v>
      </c>
      <c r="C59" s="1165"/>
      <c r="D59" s="1165"/>
      <c r="E59" s="681"/>
      <c r="F59" s="1218"/>
      <c r="G59" s="1218"/>
      <c r="H59" s="1218"/>
      <c r="I59" s="1218"/>
      <c r="J59" s="1218"/>
      <c r="K59" s="1218"/>
      <c r="L59" s="1218"/>
      <c r="M59" s="1218"/>
      <c r="N59" s="1218"/>
      <c r="O59" s="1218"/>
      <c r="P59" s="1218"/>
      <c r="Q59" s="1218"/>
      <c r="R59" s="1218"/>
      <c r="S59" s="1218"/>
      <c r="T59" s="1218"/>
      <c r="U59" s="1165"/>
    </row>
    <row r="60" spans="1:21" s="128" customFormat="1" ht="43.5" x14ac:dyDescent="0.2">
      <c r="A60" s="1165"/>
      <c r="B60" s="846" t="s">
        <v>1773</v>
      </c>
      <c r="C60" s="1165" t="s">
        <v>1774</v>
      </c>
      <c r="D60" s="1165" t="s">
        <v>1775</v>
      </c>
      <c r="E60" s="681"/>
      <c r="F60" s="1218"/>
      <c r="G60" s="1218"/>
      <c r="H60" s="1218"/>
      <c r="I60" s="1218"/>
      <c r="J60" s="1218"/>
      <c r="K60" s="1218"/>
      <c r="L60" s="1218"/>
      <c r="M60" s="1218"/>
      <c r="N60" s="1218"/>
      <c r="O60" s="1218"/>
      <c r="P60" s="1218"/>
      <c r="Q60" s="1218"/>
      <c r="R60" s="1218"/>
      <c r="S60" s="1218"/>
      <c r="T60" s="1218"/>
      <c r="U60" s="1165"/>
    </row>
    <row r="61" spans="1:21" s="128" customFormat="1" ht="45" customHeight="1" x14ac:dyDescent="0.2">
      <c r="A61" s="1165"/>
      <c r="B61" s="846" t="s">
        <v>1776</v>
      </c>
      <c r="C61" s="1165" t="s">
        <v>1774</v>
      </c>
      <c r="D61" s="1165" t="s">
        <v>1777</v>
      </c>
      <c r="E61" s="681"/>
      <c r="F61" s="1218"/>
      <c r="G61" s="1218"/>
      <c r="H61" s="1218"/>
      <c r="I61" s="1218"/>
      <c r="J61" s="1218"/>
      <c r="K61" s="1218"/>
      <c r="L61" s="1218"/>
      <c r="M61" s="1218"/>
      <c r="N61" s="1218"/>
      <c r="O61" s="1218"/>
      <c r="P61" s="1218"/>
      <c r="Q61" s="1218"/>
      <c r="R61" s="1218"/>
      <c r="S61" s="1218"/>
      <c r="T61" s="1218"/>
      <c r="U61" s="1165"/>
    </row>
    <row r="62" spans="1:21" s="128" customFormat="1" ht="39.75" customHeight="1" x14ac:dyDescent="0.2">
      <c r="A62" s="1165"/>
      <c r="B62" s="846" t="s">
        <v>1778</v>
      </c>
      <c r="C62" s="852" t="s">
        <v>1779</v>
      </c>
      <c r="D62" s="1165" t="s">
        <v>1759</v>
      </c>
      <c r="E62" s="681">
        <f t="shared" si="6"/>
        <v>3990</v>
      </c>
      <c r="F62" s="1218">
        <f t="shared" si="7"/>
        <v>3990</v>
      </c>
      <c r="G62" s="1218"/>
      <c r="H62" s="1218"/>
      <c r="I62" s="1218"/>
      <c r="J62" s="1218"/>
      <c r="K62" s="1218"/>
      <c r="L62" s="1218"/>
      <c r="M62" s="1218"/>
      <c r="N62" s="1218"/>
      <c r="O62" s="1218"/>
      <c r="P62" s="1218">
        <v>3990</v>
      </c>
      <c r="Q62" s="1218"/>
      <c r="R62" s="1218"/>
      <c r="S62" s="1218"/>
      <c r="T62" s="1218"/>
      <c r="U62" s="1165"/>
    </row>
    <row r="63" spans="1:21" ht="43.5" x14ac:dyDescent="0.55000000000000004">
      <c r="A63" s="292"/>
      <c r="B63" s="846" t="s">
        <v>2355</v>
      </c>
      <c r="C63" s="1514"/>
      <c r="D63" s="292"/>
      <c r="E63" s="661"/>
      <c r="F63" s="1222"/>
      <c r="G63" s="1222"/>
      <c r="H63" s="1222"/>
      <c r="I63" s="1222"/>
      <c r="J63" s="1222"/>
      <c r="K63" s="1222"/>
      <c r="L63" s="1222"/>
      <c r="M63" s="1222"/>
      <c r="N63" s="1222"/>
      <c r="O63" s="1222"/>
      <c r="P63" s="1222"/>
      <c r="Q63" s="1222"/>
      <c r="R63" s="1222"/>
      <c r="S63" s="1222"/>
      <c r="T63" s="1222"/>
      <c r="U63" s="292"/>
    </row>
    <row r="64" spans="1:21" x14ac:dyDescent="0.55000000000000004">
      <c r="A64" s="292"/>
      <c r="B64" s="292"/>
      <c r="C64" s="1514"/>
      <c r="D64" s="292"/>
      <c r="E64" s="661"/>
      <c r="F64" s="1222"/>
      <c r="G64" s="1222"/>
      <c r="H64" s="1222"/>
      <c r="I64" s="1222"/>
      <c r="J64" s="1222"/>
      <c r="K64" s="1222"/>
      <c r="L64" s="1222"/>
      <c r="M64" s="1222"/>
      <c r="N64" s="1222"/>
      <c r="O64" s="1222"/>
      <c r="P64" s="1222"/>
      <c r="Q64" s="1222"/>
      <c r="R64" s="1222"/>
      <c r="S64" s="1222"/>
      <c r="T64" s="1222"/>
      <c r="U64" s="292"/>
    </row>
    <row r="65" spans="1:21" s="1684" customFormat="1" ht="65.25" x14ac:dyDescent="0.2">
      <c r="A65" s="846"/>
      <c r="B65" s="270" t="s">
        <v>2354</v>
      </c>
      <c r="C65" s="870"/>
      <c r="D65" s="846" t="s">
        <v>1780</v>
      </c>
      <c r="E65" s="860"/>
      <c r="F65" s="871"/>
      <c r="G65" s="871"/>
      <c r="H65" s="871"/>
      <c r="I65" s="871"/>
      <c r="J65" s="871"/>
      <c r="K65" s="871"/>
      <c r="L65" s="871"/>
      <c r="M65" s="871"/>
      <c r="N65" s="871"/>
      <c r="O65" s="871"/>
      <c r="P65" s="871"/>
      <c r="Q65" s="871"/>
      <c r="R65" s="871"/>
      <c r="S65" s="871"/>
      <c r="T65" s="871"/>
      <c r="U65" s="846"/>
    </row>
    <row r="66" spans="1:21" s="1684" customFormat="1" ht="65.25" x14ac:dyDescent="0.2">
      <c r="A66" s="846"/>
      <c r="B66" s="846" t="s">
        <v>2356</v>
      </c>
      <c r="C66" s="870" t="s">
        <v>1781</v>
      </c>
      <c r="D66" s="846" t="s">
        <v>1489</v>
      </c>
      <c r="E66" s="860">
        <f t="shared" si="6"/>
        <v>4200</v>
      </c>
      <c r="F66" s="871">
        <f t="shared" si="7"/>
        <v>4200</v>
      </c>
      <c r="G66" s="871"/>
      <c r="H66" s="871"/>
      <c r="I66" s="871"/>
      <c r="J66" s="871"/>
      <c r="K66" s="1685">
        <v>1050</v>
      </c>
      <c r="L66" s="871">
        <v>1050</v>
      </c>
      <c r="M66" s="1685">
        <v>1050</v>
      </c>
      <c r="N66" s="871">
        <v>1050</v>
      </c>
      <c r="O66" s="871"/>
      <c r="P66" s="871"/>
      <c r="Q66" s="871"/>
      <c r="R66" s="871"/>
      <c r="S66" s="871"/>
      <c r="T66" s="871"/>
      <c r="U66" s="846"/>
    </row>
    <row r="67" spans="1:21" s="1684" customFormat="1" ht="58.5" x14ac:dyDescent="0.2">
      <c r="A67" s="846"/>
      <c r="B67" s="846" t="s">
        <v>2357</v>
      </c>
      <c r="C67" s="1691" t="s">
        <v>1782</v>
      </c>
      <c r="D67" s="846"/>
      <c r="E67" s="860">
        <f t="shared" si="6"/>
        <v>3040</v>
      </c>
      <c r="F67" s="871">
        <f t="shared" si="7"/>
        <v>3040</v>
      </c>
      <c r="G67" s="871"/>
      <c r="H67" s="871"/>
      <c r="I67" s="871"/>
      <c r="J67" s="871"/>
      <c r="K67" s="871"/>
      <c r="L67" s="871">
        <v>3040</v>
      </c>
      <c r="M67" s="871"/>
      <c r="N67" s="871"/>
      <c r="O67" s="871"/>
      <c r="P67" s="871"/>
      <c r="Q67" s="871"/>
      <c r="R67" s="871"/>
      <c r="S67" s="871"/>
      <c r="T67" s="871"/>
      <c r="U67" s="846"/>
    </row>
    <row r="68" spans="1:21" s="1684" customFormat="1" ht="43.5" x14ac:dyDescent="0.2">
      <c r="A68" s="846"/>
      <c r="B68" s="846" t="s">
        <v>2358</v>
      </c>
      <c r="C68" s="870"/>
      <c r="D68" s="846" t="s">
        <v>1783</v>
      </c>
      <c r="E68" s="860"/>
      <c r="F68" s="871"/>
      <c r="G68" s="871"/>
      <c r="H68" s="871"/>
      <c r="I68" s="871"/>
      <c r="J68" s="871"/>
      <c r="K68" s="871"/>
      <c r="L68" s="871"/>
      <c r="M68" s="871"/>
      <c r="N68" s="871"/>
      <c r="O68" s="871"/>
      <c r="P68" s="871"/>
      <c r="Q68" s="871"/>
      <c r="R68" s="871"/>
      <c r="S68" s="871"/>
      <c r="T68" s="871"/>
      <c r="U68" s="846"/>
    </row>
    <row r="69" spans="1:21" s="1684" customFormat="1" ht="65.25" x14ac:dyDescent="0.2">
      <c r="A69" s="846"/>
      <c r="B69" s="270" t="s">
        <v>2359</v>
      </c>
      <c r="C69" s="870"/>
      <c r="D69" s="846"/>
      <c r="E69" s="860"/>
      <c r="F69" s="871"/>
      <c r="G69" s="871"/>
      <c r="H69" s="871"/>
      <c r="I69" s="871"/>
      <c r="J69" s="871"/>
      <c r="K69" s="871"/>
      <c r="L69" s="871"/>
      <c r="M69" s="871"/>
      <c r="N69" s="871"/>
      <c r="O69" s="871"/>
      <c r="P69" s="871"/>
      <c r="Q69" s="871"/>
      <c r="R69" s="871"/>
      <c r="S69" s="871"/>
      <c r="T69" s="871"/>
      <c r="U69" s="846"/>
    </row>
    <row r="70" spans="1:21" s="1684" customFormat="1" ht="108.75" x14ac:dyDescent="0.2">
      <c r="A70" s="846"/>
      <c r="B70" s="846" t="s">
        <v>2360</v>
      </c>
      <c r="C70" s="870" t="s">
        <v>1784</v>
      </c>
      <c r="D70" s="846" t="s">
        <v>1785</v>
      </c>
      <c r="E70" s="860"/>
      <c r="F70" s="871"/>
      <c r="G70" s="871"/>
      <c r="H70" s="871" t="s">
        <v>1786</v>
      </c>
      <c r="I70" s="871"/>
      <c r="J70" s="871"/>
      <c r="K70" s="871"/>
      <c r="L70" s="871"/>
      <c r="M70" s="871"/>
      <c r="N70" s="871"/>
      <c r="O70" s="871"/>
      <c r="P70" s="871"/>
      <c r="Q70" s="871"/>
      <c r="R70" s="871"/>
      <c r="S70" s="871"/>
      <c r="T70" s="871"/>
      <c r="U70" s="846"/>
    </row>
    <row r="71" spans="1:21" s="1684" customFormat="1" ht="65.25" x14ac:dyDescent="0.2">
      <c r="A71" s="846"/>
      <c r="B71" s="846" t="s">
        <v>2361</v>
      </c>
      <c r="C71" s="870" t="s">
        <v>1787</v>
      </c>
      <c r="D71" s="846" t="s">
        <v>1788</v>
      </c>
      <c r="E71" s="860"/>
      <c r="F71" s="871"/>
      <c r="G71" s="871"/>
      <c r="H71" s="871"/>
      <c r="I71" s="871"/>
      <c r="J71" s="871"/>
      <c r="K71" s="871"/>
      <c r="L71" s="871"/>
      <c r="M71" s="871"/>
      <c r="N71" s="871"/>
      <c r="O71" s="871"/>
      <c r="P71" s="871"/>
      <c r="Q71" s="871"/>
      <c r="R71" s="871"/>
      <c r="S71" s="871"/>
      <c r="T71" s="871"/>
      <c r="U71" s="846"/>
    </row>
    <row r="72" spans="1:21" s="1684" customFormat="1" x14ac:dyDescent="0.2">
      <c r="A72" s="846"/>
      <c r="B72" s="270" t="s">
        <v>2362</v>
      </c>
      <c r="C72" s="870"/>
      <c r="D72" s="846" t="s">
        <v>1783</v>
      </c>
      <c r="E72" s="860"/>
      <c r="F72" s="871"/>
      <c r="G72" s="871"/>
      <c r="H72" s="871"/>
      <c r="I72" s="871"/>
      <c r="J72" s="871"/>
      <c r="K72" s="871"/>
      <c r="L72" s="871"/>
      <c r="M72" s="871"/>
      <c r="N72" s="871"/>
      <c r="O72" s="871"/>
      <c r="P72" s="871"/>
      <c r="Q72" s="871"/>
      <c r="R72" s="871"/>
      <c r="S72" s="871"/>
      <c r="T72" s="871"/>
      <c r="U72" s="846"/>
    </row>
    <row r="73" spans="1:21" s="1684" customFormat="1" ht="130.5" x14ac:dyDescent="0.2">
      <c r="A73" s="846"/>
      <c r="B73" s="846" t="s">
        <v>2363</v>
      </c>
      <c r="C73" s="870" t="s">
        <v>1789</v>
      </c>
      <c r="D73" s="846" t="s">
        <v>1790</v>
      </c>
      <c r="E73" s="860"/>
      <c r="F73" s="871"/>
      <c r="G73" s="871"/>
      <c r="H73" s="871"/>
      <c r="I73" s="871"/>
      <c r="J73" s="871"/>
      <c r="K73" s="871"/>
      <c r="L73" s="871"/>
      <c r="M73" s="871"/>
      <c r="N73" s="871"/>
      <c r="O73" s="871"/>
      <c r="P73" s="871"/>
      <c r="Q73" s="871"/>
      <c r="R73" s="871"/>
      <c r="S73" s="871"/>
      <c r="T73" s="871"/>
      <c r="U73" s="846"/>
    </row>
    <row r="74" spans="1:21" s="1684" customFormat="1" ht="43.5" x14ac:dyDescent="0.2">
      <c r="A74" s="846"/>
      <c r="B74" s="846" t="s">
        <v>2364</v>
      </c>
      <c r="C74" s="870" t="s">
        <v>1791</v>
      </c>
      <c r="D74" s="846" t="s">
        <v>1792</v>
      </c>
      <c r="E74" s="860"/>
      <c r="F74" s="871"/>
      <c r="G74" s="871"/>
      <c r="H74" s="871"/>
      <c r="I74" s="871"/>
      <c r="J74" s="871"/>
      <c r="K74" s="871"/>
      <c r="L74" s="871"/>
      <c r="M74" s="871"/>
      <c r="N74" s="871"/>
      <c r="O74" s="871"/>
      <c r="P74" s="871"/>
      <c r="Q74" s="871"/>
      <c r="R74" s="871"/>
      <c r="S74" s="871"/>
      <c r="T74" s="871"/>
      <c r="U74" s="846"/>
    </row>
    <row r="75" spans="1:21" s="1684" customFormat="1" ht="43.5" x14ac:dyDescent="0.2">
      <c r="A75" s="846"/>
      <c r="B75" s="846" t="s">
        <v>2365</v>
      </c>
      <c r="C75" s="870" t="s">
        <v>1787</v>
      </c>
      <c r="D75" s="846" t="s">
        <v>1793</v>
      </c>
      <c r="E75" s="860"/>
      <c r="F75" s="871"/>
      <c r="G75" s="871"/>
      <c r="H75" s="871"/>
      <c r="I75" s="871"/>
      <c r="J75" s="871"/>
      <c r="K75" s="871"/>
      <c r="L75" s="871"/>
      <c r="M75" s="871"/>
      <c r="N75" s="871"/>
      <c r="O75" s="871"/>
      <c r="P75" s="871"/>
      <c r="Q75" s="871"/>
      <c r="R75" s="871"/>
      <c r="S75" s="871"/>
      <c r="T75" s="871"/>
      <c r="U75" s="846"/>
    </row>
    <row r="76" spans="1:21" s="1684" customFormat="1" ht="43.5" x14ac:dyDescent="0.2">
      <c r="A76" s="846"/>
      <c r="B76" s="846" t="s">
        <v>2366</v>
      </c>
      <c r="C76" s="870" t="s">
        <v>1794</v>
      </c>
      <c r="D76" s="846"/>
      <c r="E76" s="860"/>
      <c r="F76" s="871"/>
      <c r="G76" s="871"/>
      <c r="H76" s="871"/>
      <c r="I76" s="871"/>
      <c r="J76" s="871"/>
      <c r="K76" s="871"/>
      <c r="L76" s="871"/>
      <c r="M76" s="871"/>
      <c r="N76" s="871"/>
      <c r="O76" s="871"/>
      <c r="P76" s="871"/>
      <c r="Q76" s="871"/>
      <c r="R76" s="871"/>
      <c r="S76" s="871"/>
      <c r="T76" s="871"/>
      <c r="U76" s="846"/>
    </row>
    <row r="77" spans="1:21" s="1684" customFormat="1" x14ac:dyDescent="0.2">
      <c r="A77" s="846"/>
      <c r="B77" s="1202" t="s">
        <v>1795</v>
      </c>
      <c r="C77" s="1203"/>
      <c r="D77" s="1686"/>
      <c r="E77" s="1687"/>
      <c r="F77" s="1688"/>
      <c r="G77" s="1688"/>
      <c r="H77" s="1688"/>
      <c r="I77" s="1688"/>
      <c r="J77" s="1688"/>
      <c r="K77" s="1688"/>
      <c r="L77" s="1688"/>
      <c r="M77" s="1688"/>
      <c r="N77" s="1688"/>
      <c r="O77" s="1688"/>
      <c r="P77" s="1688"/>
      <c r="Q77" s="1688"/>
      <c r="R77" s="1688"/>
      <c r="S77" s="1688"/>
      <c r="T77" s="1688"/>
      <c r="U77" s="846"/>
    </row>
    <row r="78" spans="1:21" s="1684" customFormat="1" ht="60.75" x14ac:dyDescent="0.2">
      <c r="A78" s="846"/>
      <c r="B78" s="1689" t="s">
        <v>2372</v>
      </c>
      <c r="C78" s="1206"/>
      <c r="D78" s="1686"/>
      <c r="E78" s="1687"/>
      <c r="F78" s="1688"/>
      <c r="G78" s="1688"/>
      <c r="H78" s="1688"/>
      <c r="I78" s="1688"/>
      <c r="J78" s="1688"/>
      <c r="K78" s="1688"/>
      <c r="L78" s="1688"/>
      <c r="M78" s="1688"/>
      <c r="N78" s="1688"/>
      <c r="O78" s="1688"/>
      <c r="P78" s="1688"/>
      <c r="Q78" s="1688"/>
      <c r="R78" s="1688"/>
      <c r="S78" s="1688"/>
      <c r="T78" s="1688"/>
      <c r="U78" s="846"/>
    </row>
    <row r="79" spans="1:21" ht="40.5" x14ac:dyDescent="0.55000000000000004">
      <c r="A79" s="292"/>
      <c r="B79" s="1693" t="s">
        <v>2367</v>
      </c>
      <c r="C79" s="1206" t="s">
        <v>1796</v>
      </c>
      <c r="D79" s="1207" t="s">
        <v>1797</v>
      </c>
      <c r="E79" s="1228"/>
      <c r="F79" s="1223"/>
      <c r="G79" s="1220"/>
      <c r="H79" s="1220"/>
      <c r="I79" s="1220"/>
      <c r="J79" s="1220"/>
      <c r="K79" s="1220"/>
      <c r="L79" s="1220"/>
      <c r="M79" s="1220"/>
      <c r="N79" s="1220"/>
      <c r="O79" s="1220"/>
      <c r="P79" s="1220"/>
      <c r="Q79" s="1220"/>
      <c r="R79" s="1220"/>
      <c r="S79" s="1220"/>
      <c r="T79" s="1220"/>
      <c r="U79" s="292"/>
    </row>
    <row r="80" spans="1:21" x14ac:dyDescent="0.55000000000000004">
      <c r="A80" s="292"/>
      <c r="B80" s="1209" t="s">
        <v>1798</v>
      </c>
      <c r="C80" s="1206"/>
      <c r="D80" s="1207" t="s">
        <v>1799</v>
      </c>
      <c r="E80" s="1228"/>
      <c r="F80" s="1223"/>
      <c r="G80" s="1220"/>
      <c r="H80" s="1220"/>
      <c r="I80" s="1220"/>
      <c r="J80" s="1220"/>
      <c r="K80" s="1220"/>
      <c r="L80" s="1220"/>
      <c r="M80" s="1220"/>
      <c r="N80" s="1220"/>
      <c r="O80" s="1220"/>
      <c r="P80" s="1220"/>
      <c r="Q80" s="1220"/>
      <c r="R80" s="1220"/>
      <c r="S80" s="1220"/>
      <c r="T80" s="1220"/>
      <c r="U80" s="292"/>
    </row>
    <row r="81" spans="1:21" ht="43.5" x14ac:dyDescent="0.55000000000000004">
      <c r="A81" s="292"/>
      <c r="B81" s="1212" t="s">
        <v>2368</v>
      </c>
      <c r="C81" s="1208" t="s">
        <v>1800</v>
      </c>
      <c r="D81" s="1210" t="s">
        <v>1580</v>
      </c>
      <c r="E81" s="1229">
        <f>F81+G81+H81</f>
        <v>5700</v>
      </c>
      <c r="F81" s="1224">
        <f>I81+J81+K81+L81+M81+N81+O81+P81+Q81+R81+S81+T81</f>
        <v>5700</v>
      </c>
      <c r="G81" s="1220"/>
      <c r="H81" s="1220"/>
      <c r="I81" s="1220"/>
      <c r="J81" s="1220"/>
      <c r="K81" s="1226">
        <v>5700</v>
      </c>
      <c r="L81" s="1220"/>
      <c r="M81" s="1220"/>
      <c r="N81" s="1220"/>
      <c r="O81" s="1220"/>
      <c r="P81" s="1220"/>
      <c r="Q81" s="1220"/>
      <c r="R81" s="1220"/>
      <c r="S81" s="1220"/>
      <c r="T81" s="1220"/>
      <c r="U81" s="292"/>
    </row>
    <row r="82" spans="1:21" x14ac:dyDescent="0.55000000000000004">
      <c r="A82" s="292"/>
      <c r="B82" s="1208" t="s">
        <v>1801</v>
      </c>
      <c r="C82" s="1208" t="s">
        <v>1802</v>
      </c>
      <c r="D82" s="1210"/>
      <c r="E82" s="1228"/>
      <c r="F82" s="1223"/>
      <c r="G82" s="1220"/>
      <c r="H82" s="1220"/>
      <c r="I82" s="1220"/>
      <c r="J82" s="1220"/>
      <c r="K82" s="1220"/>
      <c r="L82" s="1220"/>
      <c r="M82" s="1220"/>
      <c r="N82" s="1220"/>
      <c r="O82" s="1220"/>
      <c r="P82" s="1220"/>
      <c r="Q82" s="1220"/>
      <c r="R82" s="1220"/>
      <c r="S82" s="1220"/>
      <c r="T82" s="1220"/>
      <c r="U82" s="292"/>
    </row>
    <row r="83" spans="1:21" x14ac:dyDescent="0.55000000000000004">
      <c r="A83" s="292"/>
      <c r="B83" s="1211"/>
      <c r="C83" s="1208" t="s">
        <v>1803</v>
      </c>
      <c r="D83" s="1210"/>
      <c r="E83" s="661"/>
      <c r="F83" s="1222"/>
      <c r="G83" s="1220"/>
      <c r="H83" s="1220"/>
      <c r="I83" s="1220"/>
      <c r="J83" s="1220"/>
      <c r="K83" s="1220"/>
      <c r="L83" s="1220"/>
      <c r="M83" s="1220"/>
      <c r="N83" s="1220"/>
      <c r="O83" s="1220"/>
      <c r="P83" s="1220"/>
      <c r="Q83" s="1220"/>
      <c r="R83" s="1220"/>
      <c r="S83" s="1220"/>
      <c r="T83" s="1220"/>
      <c r="U83" s="292"/>
    </row>
    <row r="84" spans="1:21" x14ac:dyDescent="0.55000000000000004">
      <c r="A84" s="292"/>
      <c r="B84" s="1211"/>
      <c r="C84" s="1208" t="s">
        <v>1804</v>
      </c>
      <c r="D84" s="1210"/>
      <c r="E84" s="661"/>
      <c r="F84" s="1222"/>
      <c r="G84" s="1220"/>
      <c r="H84" s="1220"/>
      <c r="I84" s="1220"/>
      <c r="J84" s="1220"/>
      <c r="K84" s="1220"/>
      <c r="L84" s="1220"/>
      <c r="M84" s="1220"/>
      <c r="N84" s="1220"/>
      <c r="O84" s="1220"/>
      <c r="P84" s="1220"/>
      <c r="Q84" s="1220"/>
      <c r="R84" s="1220"/>
      <c r="S84" s="1220"/>
      <c r="T84" s="1220"/>
      <c r="U84" s="292"/>
    </row>
    <row r="85" spans="1:21" x14ac:dyDescent="0.55000000000000004">
      <c r="A85" s="292"/>
      <c r="B85" s="1211"/>
      <c r="C85" s="1208" t="s">
        <v>1805</v>
      </c>
      <c r="D85" s="1210"/>
      <c r="E85" s="661"/>
      <c r="F85" s="1222"/>
      <c r="G85" s="1218"/>
      <c r="H85" s="1218"/>
      <c r="I85" s="1218"/>
      <c r="J85" s="1218"/>
      <c r="K85" s="1218"/>
      <c r="L85" s="1218"/>
      <c r="M85" s="1218"/>
      <c r="N85" s="1218"/>
      <c r="O85" s="1218"/>
      <c r="P85" s="1218"/>
      <c r="Q85" s="1218"/>
      <c r="R85" s="1218"/>
      <c r="S85" s="1218"/>
      <c r="T85" s="1218"/>
      <c r="U85" s="292"/>
    </row>
    <row r="86" spans="1:21" x14ac:dyDescent="0.55000000000000004">
      <c r="A86" s="292"/>
      <c r="B86" s="1211"/>
      <c r="C86" s="1208" t="s">
        <v>1583</v>
      </c>
      <c r="D86" s="1210"/>
      <c r="E86" s="661"/>
      <c r="F86" s="1222"/>
      <c r="G86" s="1218"/>
      <c r="H86" s="1218"/>
      <c r="I86" s="1218"/>
      <c r="J86" s="1218"/>
      <c r="K86" s="1218"/>
      <c r="L86" s="1218"/>
      <c r="M86" s="1218"/>
      <c r="N86" s="1218"/>
      <c r="O86" s="1218"/>
      <c r="P86" s="1218"/>
      <c r="Q86" s="1218"/>
      <c r="R86" s="1218"/>
      <c r="S86" s="1218"/>
      <c r="T86" s="1218"/>
      <c r="U86" s="292"/>
    </row>
    <row r="87" spans="1:21" x14ac:dyDescent="0.55000000000000004">
      <c r="A87" s="292"/>
      <c r="B87" s="1211"/>
      <c r="C87" s="1208" t="s">
        <v>1806</v>
      </c>
      <c r="D87" s="1210"/>
      <c r="E87" s="661"/>
      <c r="F87" s="1222"/>
      <c r="G87" s="1218"/>
      <c r="H87" s="1218"/>
      <c r="I87" s="1218"/>
      <c r="J87" s="1218"/>
      <c r="K87" s="1218"/>
      <c r="L87" s="1218"/>
      <c r="M87" s="1218"/>
      <c r="N87" s="1218"/>
      <c r="O87" s="1218"/>
      <c r="P87" s="1218"/>
      <c r="Q87" s="1218"/>
      <c r="R87" s="1218"/>
      <c r="S87" s="1218"/>
      <c r="T87" s="1218"/>
      <c r="U87" s="292"/>
    </row>
    <row r="88" spans="1:21" x14ac:dyDescent="0.55000000000000004">
      <c r="A88" s="292"/>
      <c r="B88" s="1211"/>
      <c r="C88" s="1208" t="s">
        <v>1807</v>
      </c>
      <c r="D88" s="1210"/>
      <c r="E88" s="661"/>
      <c r="F88" s="1222"/>
      <c r="G88" s="1218"/>
      <c r="H88" s="1218"/>
      <c r="I88" s="1218"/>
      <c r="J88" s="1218"/>
      <c r="K88" s="1218"/>
      <c r="L88" s="1218"/>
      <c r="M88" s="1218"/>
      <c r="N88" s="1218"/>
      <c r="O88" s="1218"/>
      <c r="P88" s="1218"/>
      <c r="Q88" s="1218"/>
      <c r="R88" s="1218"/>
      <c r="S88" s="1218"/>
      <c r="T88" s="1218"/>
      <c r="U88" s="292"/>
    </row>
    <row r="89" spans="1:21" x14ac:dyDescent="0.55000000000000004">
      <c r="A89" s="292"/>
      <c r="B89" s="1211"/>
      <c r="C89" s="1208" t="s">
        <v>1808</v>
      </c>
      <c r="D89" s="1210"/>
      <c r="E89" s="661"/>
      <c r="F89" s="1222"/>
      <c r="G89" s="1218"/>
      <c r="H89" s="1218"/>
      <c r="I89" s="1218"/>
      <c r="J89" s="1218"/>
      <c r="K89" s="1218"/>
      <c r="L89" s="1218"/>
      <c r="M89" s="1218"/>
      <c r="N89" s="1218"/>
      <c r="O89" s="1218"/>
      <c r="P89" s="1218"/>
      <c r="Q89" s="1218"/>
      <c r="R89" s="1218"/>
      <c r="S89" s="1218"/>
      <c r="T89" s="1218"/>
      <c r="U89" s="292"/>
    </row>
    <row r="90" spans="1:21" ht="43.5" x14ac:dyDescent="0.55000000000000004">
      <c r="A90" s="292"/>
      <c r="B90" s="1212" t="s">
        <v>2369</v>
      </c>
      <c r="C90" s="1208" t="s">
        <v>1809</v>
      </c>
      <c r="D90" s="1207" t="s">
        <v>1588</v>
      </c>
      <c r="E90" s="661"/>
      <c r="F90" s="1222"/>
      <c r="G90" s="1218"/>
      <c r="H90" s="1218"/>
      <c r="I90" s="1218"/>
      <c r="J90" s="1218"/>
      <c r="K90" s="1218"/>
      <c r="L90" s="1218"/>
      <c r="M90" s="1218"/>
      <c r="N90" s="1218"/>
      <c r="O90" s="1218"/>
      <c r="P90" s="1218"/>
      <c r="Q90" s="1218"/>
      <c r="R90" s="1218"/>
      <c r="S90" s="1218"/>
      <c r="T90" s="1218"/>
      <c r="U90" s="292"/>
    </row>
    <row r="91" spans="1:21" ht="43.5" x14ac:dyDescent="0.55000000000000004">
      <c r="A91" s="292"/>
      <c r="B91" s="1212" t="s">
        <v>2373</v>
      </c>
      <c r="C91" s="1208" t="s">
        <v>1810</v>
      </c>
      <c r="D91" s="1207" t="s">
        <v>1349</v>
      </c>
      <c r="E91" s="661"/>
      <c r="F91" s="1222"/>
      <c r="G91" s="1218"/>
      <c r="H91" s="1218"/>
      <c r="I91" s="1218"/>
      <c r="J91" s="1218"/>
      <c r="K91" s="1218"/>
      <c r="L91" s="1218"/>
      <c r="M91" s="1218"/>
      <c r="N91" s="1218"/>
      <c r="O91" s="1218"/>
      <c r="P91" s="1218"/>
      <c r="Q91" s="1218"/>
      <c r="R91" s="1218"/>
      <c r="S91" s="1218"/>
      <c r="T91" s="1218"/>
      <c r="U91" s="292"/>
    </row>
    <row r="92" spans="1:21" ht="43.5" x14ac:dyDescent="0.55000000000000004">
      <c r="A92" s="292"/>
      <c r="B92" s="1212" t="s">
        <v>2370</v>
      </c>
      <c r="C92" s="1208" t="s">
        <v>1811</v>
      </c>
      <c r="D92" s="1210">
        <v>23529</v>
      </c>
      <c r="E92" s="661"/>
      <c r="F92" s="1222"/>
      <c r="G92" s="1218"/>
      <c r="H92" s="1218"/>
      <c r="I92" s="1218"/>
      <c r="J92" s="1218"/>
      <c r="K92" s="1218"/>
      <c r="L92" s="1218"/>
      <c r="M92" s="1218"/>
      <c r="N92" s="1218"/>
      <c r="O92" s="1218"/>
      <c r="P92" s="1218"/>
      <c r="Q92" s="1218"/>
      <c r="R92" s="1218"/>
      <c r="S92" s="1218"/>
      <c r="T92" s="1218"/>
      <c r="U92" s="292"/>
    </row>
    <row r="93" spans="1:21" ht="43.5" x14ac:dyDescent="0.55000000000000004">
      <c r="A93" s="292"/>
      <c r="B93" s="1212" t="s">
        <v>2371</v>
      </c>
      <c r="C93" s="1205" t="s">
        <v>1809</v>
      </c>
      <c r="D93" s="1204" t="s">
        <v>1588</v>
      </c>
      <c r="E93" s="681"/>
      <c r="F93" s="1218"/>
      <c r="G93" s="1218"/>
      <c r="H93" s="1218"/>
      <c r="I93" s="1218"/>
      <c r="J93" s="1218"/>
      <c r="K93" s="1218"/>
      <c r="L93" s="1218"/>
      <c r="M93" s="1218"/>
      <c r="N93" s="1218"/>
      <c r="O93" s="1218"/>
      <c r="P93" s="1218"/>
      <c r="Q93" s="1218"/>
      <c r="R93" s="1218"/>
      <c r="S93" s="1218"/>
      <c r="T93" s="1218"/>
      <c r="U93" s="292"/>
    </row>
    <row r="94" spans="1:21" ht="43.5" x14ac:dyDescent="0.55000000000000004">
      <c r="A94" s="292"/>
      <c r="B94" s="1212" t="s">
        <v>2374</v>
      </c>
      <c r="C94" s="1205" t="s">
        <v>1810</v>
      </c>
      <c r="D94" s="1204" t="s">
        <v>1349</v>
      </c>
      <c r="E94" s="681"/>
      <c r="F94" s="1218"/>
      <c r="G94" s="1218"/>
      <c r="H94" s="1218"/>
      <c r="I94" s="1218"/>
      <c r="J94" s="1218"/>
      <c r="K94" s="1218"/>
      <c r="L94" s="1218"/>
      <c r="M94" s="1218"/>
      <c r="N94" s="1218"/>
      <c r="O94" s="1218"/>
      <c r="P94" s="1218"/>
      <c r="Q94" s="1218"/>
      <c r="R94" s="1218"/>
      <c r="S94" s="1218"/>
      <c r="T94" s="1218"/>
      <c r="U94" s="292"/>
    </row>
    <row r="95" spans="1:21" ht="43.5" x14ac:dyDescent="0.55000000000000004">
      <c r="A95" s="605"/>
      <c r="B95" s="1213" t="s">
        <v>2375</v>
      </c>
      <c r="C95" s="1214" t="s">
        <v>1811</v>
      </c>
      <c r="D95" s="1215">
        <v>23529</v>
      </c>
      <c r="E95" s="1160"/>
      <c r="F95" s="1221"/>
      <c r="G95" s="1221"/>
      <c r="H95" s="1221"/>
      <c r="I95" s="1221"/>
      <c r="J95" s="1221"/>
      <c r="K95" s="1221"/>
      <c r="L95" s="1221"/>
      <c r="M95" s="1221"/>
      <c r="N95" s="1221"/>
      <c r="O95" s="1221"/>
      <c r="P95" s="1221"/>
      <c r="Q95" s="1221"/>
      <c r="R95" s="1221"/>
      <c r="S95" s="1221"/>
      <c r="T95" s="1221"/>
      <c r="U95" s="605"/>
    </row>
    <row r="96" spans="1:21" x14ac:dyDescent="0.55000000000000004">
      <c r="A96" s="1216"/>
      <c r="B96" s="1216"/>
      <c r="C96" s="1216"/>
      <c r="D96" s="1216"/>
      <c r="E96" s="1230">
        <f t="shared" ref="E96:T96" si="8">SUM(E41:E95)</f>
        <v>98410</v>
      </c>
      <c r="F96" s="1230">
        <f t="shared" si="8"/>
        <v>98410</v>
      </c>
      <c r="G96" s="1230">
        <f t="shared" si="8"/>
        <v>0</v>
      </c>
      <c r="H96" s="1230">
        <f t="shared" si="8"/>
        <v>0</v>
      </c>
      <c r="I96" s="1230">
        <f t="shared" si="8"/>
        <v>0</v>
      </c>
      <c r="J96" s="1230">
        <f t="shared" si="8"/>
        <v>0</v>
      </c>
      <c r="K96" s="1231">
        <f t="shared" si="8"/>
        <v>11500</v>
      </c>
      <c r="L96" s="1230">
        <f t="shared" si="8"/>
        <v>20590</v>
      </c>
      <c r="M96" s="1231">
        <f t="shared" si="8"/>
        <v>1050</v>
      </c>
      <c r="N96" s="1230">
        <f t="shared" si="8"/>
        <v>1050</v>
      </c>
      <c r="O96" s="1230">
        <f t="shared" si="8"/>
        <v>0</v>
      </c>
      <c r="P96" s="1230">
        <f t="shared" si="8"/>
        <v>18620</v>
      </c>
      <c r="Q96" s="1230">
        <f t="shared" si="8"/>
        <v>0</v>
      </c>
      <c r="R96" s="1231">
        <f t="shared" si="8"/>
        <v>45600</v>
      </c>
      <c r="S96" s="1231">
        <f t="shared" si="8"/>
        <v>0</v>
      </c>
      <c r="T96" s="1230">
        <f t="shared" si="8"/>
        <v>0</v>
      </c>
      <c r="U96" s="1216"/>
    </row>
    <row r="97" spans="1:21" x14ac:dyDescent="0.55000000000000004">
      <c r="A97" s="137"/>
      <c r="B97" s="137"/>
      <c r="C97" s="137"/>
      <c r="D97" s="137"/>
      <c r="E97" s="1111">
        <f t="shared" ref="E97:T97" si="9">E96+E33+E28</f>
        <v>961710</v>
      </c>
      <c r="F97" s="1111">
        <f t="shared" si="9"/>
        <v>961710</v>
      </c>
      <c r="G97" s="1111">
        <f t="shared" si="9"/>
        <v>0</v>
      </c>
      <c r="H97" s="1111">
        <f t="shared" si="9"/>
        <v>0</v>
      </c>
      <c r="I97" s="1111">
        <f t="shared" si="9"/>
        <v>0</v>
      </c>
      <c r="J97" s="1111">
        <f t="shared" si="9"/>
        <v>0</v>
      </c>
      <c r="K97" s="1244">
        <f t="shared" si="9"/>
        <v>117100</v>
      </c>
      <c r="L97" s="1111">
        <f t="shared" si="9"/>
        <v>20590</v>
      </c>
      <c r="M97" s="1244">
        <f t="shared" si="9"/>
        <v>201050</v>
      </c>
      <c r="N97" s="1111">
        <f t="shared" si="9"/>
        <v>1050</v>
      </c>
      <c r="O97" s="1111">
        <f t="shared" si="9"/>
        <v>0</v>
      </c>
      <c r="P97" s="1111">
        <f t="shared" si="9"/>
        <v>126320</v>
      </c>
      <c r="Q97" s="1111">
        <f t="shared" si="9"/>
        <v>0</v>
      </c>
      <c r="R97" s="1244">
        <f t="shared" si="9"/>
        <v>45600</v>
      </c>
      <c r="S97" s="1244">
        <f t="shared" si="9"/>
        <v>450000</v>
      </c>
      <c r="T97" s="1111">
        <f t="shared" si="9"/>
        <v>0</v>
      </c>
      <c r="U97" s="137"/>
    </row>
  </sheetData>
  <mergeCells count="15">
    <mergeCell ref="A1:U1"/>
    <mergeCell ref="A20:A22"/>
    <mergeCell ref="B20:B22"/>
    <mergeCell ref="E20:H20"/>
    <mergeCell ref="I20:T20"/>
    <mergeCell ref="I21:K21"/>
    <mergeCell ref="L21:N21"/>
    <mergeCell ref="O21:Q21"/>
    <mergeCell ref="R21:T21"/>
    <mergeCell ref="D11:H11"/>
    <mergeCell ref="D12:I12"/>
    <mergeCell ref="D13:I13"/>
    <mergeCell ref="D16:J16"/>
    <mergeCell ref="D17:J17"/>
    <mergeCell ref="D18:I18"/>
  </mergeCells>
  <pageMargins left="0.62992125984251968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49">
    <tabColor rgb="FFFFFF00"/>
  </sheetPr>
  <dimension ref="A1:U35"/>
  <sheetViews>
    <sheetView topLeftCell="A31" zoomScale="70" zoomScaleNormal="70" workbookViewId="0">
      <selection activeCell="F49" sqref="F49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2.140625" style="107" customWidth="1"/>
    <col min="6" max="6" width="12" style="107" customWidth="1"/>
    <col min="7" max="7" width="11" style="107" customWidth="1"/>
    <col min="8" max="8" width="11.7109375" style="107" customWidth="1"/>
    <col min="9" max="9" width="9.85546875" style="107" customWidth="1"/>
    <col min="10" max="10" width="10.7109375" style="107" customWidth="1"/>
    <col min="11" max="14" width="9.28515625" style="107" bestFit="1" customWidth="1"/>
    <col min="15" max="15" width="7.85546875" style="107" customWidth="1"/>
    <col min="16" max="16" width="8.7109375" style="107" customWidth="1"/>
    <col min="17" max="17" width="9.28515625" style="107" customWidth="1"/>
    <col min="18" max="18" width="7.85546875" style="107" customWidth="1"/>
    <col min="19" max="19" width="7.7109375" style="107" customWidth="1"/>
    <col min="20" max="20" width="7.28515625" style="107" customWidth="1"/>
    <col min="21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J3" s="112" t="s">
        <v>27</v>
      </c>
    </row>
    <row r="4" spans="1:21" ht="21" customHeight="1" x14ac:dyDescent="0.55000000000000004">
      <c r="A4" s="25"/>
      <c r="B4" s="45" t="s">
        <v>48</v>
      </c>
      <c r="C4" s="109" t="s">
        <v>154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688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689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690</v>
      </c>
      <c r="E9" s="21"/>
      <c r="F9" s="2"/>
      <c r="G9" s="2"/>
      <c r="H9" s="2"/>
    </row>
    <row r="10" spans="1:21" ht="21" customHeight="1" x14ac:dyDescent="0.55000000000000004">
      <c r="A10" s="1749" t="s">
        <v>0</v>
      </c>
      <c r="B10" s="1749" t="s">
        <v>31</v>
      </c>
      <c r="C10" s="118"/>
      <c r="D10" s="119" t="s">
        <v>24</v>
      </c>
      <c r="E10" s="1752" t="s">
        <v>1</v>
      </c>
      <c r="F10" s="1753"/>
      <c r="G10" s="1753"/>
      <c r="H10" s="1754"/>
      <c r="I10" s="1755" t="s">
        <v>203</v>
      </c>
      <c r="J10" s="1756"/>
      <c r="K10" s="1756"/>
      <c r="L10" s="1756"/>
      <c r="M10" s="1756"/>
      <c r="N10" s="1756"/>
      <c r="O10" s="1756"/>
      <c r="P10" s="1756"/>
      <c r="Q10" s="1756"/>
      <c r="R10" s="1756"/>
      <c r="S10" s="1756"/>
      <c r="T10" s="1757"/>
      <c r="U10" s="120"/>
    </row>
    <row r="11" spans="1:21" ht="21" customHeight="1" x14ac:dyDescent="0.55000000000000004">
      <c r="A11" s="1750"/>
      <c r="B11" s="1750"/>
      <c r="C11" s="145" t="s">
        <v>23</v>
      </c>
      <c r="D11" s="121" t="s">
        <v>25</v>
      </c>
      <c r="E11" s="122" t="s">
        <v>5</v>
      </c>
      <c r="F11" s="123" t="s">
        <v>204</v>
      </c>
      <c r="G11" s="123" t="s">
        <v>205</v>
      </c>
      <c r="H11" s="123" t="s">
        <v>206</v>
      </c>
      <c r="I11" s="1755" t="s">
        <v>207</v>
      </c>
      <c r="J11" s="1756"/>
      <c r="K11" s="1757"/>
      <c r="L11" s="1755" t="s">
        <v>208</v>
      </c>
      <c r="M11" s="1756"/>
      <c r="N11" s="1757"/>
      <c r="O11" s="1755" t="s">
        <v>209</v>
      </c>
      <c r="P11" s="1756"/>
      <c r="Q11" s="1757"/>
      <c r="R11" s="1755" t="s">
        <v>210</v>
      </c>
      <c r="S11" s="1756"/>
      <c r="T11" s="1757"/>
      <c r="U11" s="189" t="s">
        <v>8</v>
      </c>
    </row>
    <row r="12" spans="1:21" x14ac:dyDescent="0.55000000000000004">
      <c r="A12" s="1751"/>
      <c r="B12" s="1751"/>
      <c r="C12" s="71"/>
      <c r="D12" s="72"/>
      <c r="E12" s="72"/>
      <c r="F12" s="125" t="s">
        <v>6</v>
      </c>
      <c r="G12" s="125" t="s">
        <v>6</v>
      </c>
      <c r="H12" s="125" t="s">
        <v>6</v>
      </c>
      <c r="I12" s="126" t="s">
        <v>211</v>
      </c>
      <c r="J12" s="126" t="s">
        <v>212</v>
      </c>
      <c r="K12" s="126" t="s">
        <v>213</v>
      </c>
      <c r="L12" s="126" t="s">
        <v>214</v>
      </c>
      <c r="M12" s="126" t="s">
        <v>215</v>
      </c>
      <c r="N12" s="126" t="s">
        <v>216</v>
      </c>
      <c r="O12" s="126" t="s">
        <v>217</v>
      </c>
      <c r="P12" s="126" t="s">
        <v>218</v>
      </c>
      <c r="Q12" s="126" t="s">
        <v>219</v>
      </c>
      <c r="R12" s="126" t="s">
        <v>220</v>
      </c>
      <c r="S12" s="126" t="s">
        <v>221</v>
      </c>
      <c r="T12" s="126" t="s">
        <v>222</v>
      </c>
      <c r="U12" s="127"/>
    </row>
    <row r="13" spans="1:21" ht="96" x14ac:dyDescent="0.55000000000000004">
      <c r="A13" s="182">
        <v>138</v>
      </c>
      <c r="B13" s="505" t="s">
        <v>483</v>
      </c>
      <c r="C13" s="1338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</row>
    <row r="14" spans="1:21" s="198" customFormat="1" ht="43.5" x14ac:dyDescent="0.2">
      <c r="A14" s="1145"/>
      <c r="B14" s="1341" t="s">
        <v>1924</v>
      </c>
      <c r="C14" s="1340" t="s">
        <v>1925</v>
      </c>
      <c r="D14" s="624" t="s">
        <v>1217</v>
      </c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 t="s">
        <v>1826</v>
      </c>
    </row>
    <row r="15" spans="1:21" s="198" customFormat="1" ht="21.75" x14ac:dyDescent="0.2">
      <c r="A15" s="1145"/>
      <c r="B15" s="1046" t="s">
        <v>278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827"/>
    </row>
    <row r="16" spans="1:21" s="198" customFormat="1" ht="21.75" x14ac:dyDescent="0.2">
      <c r="A16" s="1455"/>
      <c r="B16" s="1460"/>
      <c r="C16" s="705"/>
      <c r="D16" s="706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1459"/>
    </row>
    <row r="17" spans="1:21" s="198" customFormat="1" ht="43.5" x14ac:dyDescent="0.2">
      <c r="A17" s="1145"/>
      <c r="B17" s="228" t="s">
        <v>1171</v>
      </c>
      <c r="C17" s="197" t="s">
        <v>1172</v>
      </c>
      <c r="D17" s="1453">
        <v>23377</v>
      </c>
      <c r="E17" s="757">
        <f>F17+G17+H17</f>
        <v>5700</v>
      </c>
      <c r="F17" s="757">
        <f>I17+J17+K17+L17+M17+N17+O17+P17+Q17+R17+S17+T17</f>
        <v>5700</v>
      </c>
      <c r="G17" s="251"/>
      <c r="H17" s="771"/>
      <c r="I17" s="771"/>
      <c r="J17" s="771">
        <v>5700</v>
      </c>
      <c r="K17" s="771"/>
      <c r="L17" s="771"/>
      <c r="M17" s="771"/>
      <c r="N17" s="771"/>
      <c r="O17" s="771"/>
      <c r="P17" s="771"/>
      <c r="Q17" s="771"/>
      <c r="R17" s="771"/>
      <c r="S17" s="771"/>
      <c r="T17" s="771"/>
      <c r="U17" s="827" t="s">
        <v>1020</v>
      </c>
    </row>
    <row r="18" spans="1:21" s="198" customFormat="1" ht="65.25" x14ac:dyDescent="0.2">
      <c r="A18" s="1145"/>
      <c r="B18" s="228" t="s">
        <v>2283</v>
      </c>
      <c r="C18" s="197" t="s">
        <v>2284</v>
      </c>
      <c r="D18" s="1447" t="s">
        <v>1749</v>
      </c>
      <c r="E18" s="757">
        <f>F18+G18+H18</f>
        <v>36400</v>
      </c>
      <c r="F18" s="757">
        <f>I18+J18+K18+L18+M18+N18+O18+P18+Q18+R18+S18+T18</f>
        <v>36400</v>
      </c>
      <c r="G18" s="251"/>
      <c r="H18" s="771"/>
      <c r="I18" s="771"/>
      <c r="J18" s="771"/>
      <c r="K18" s="1446">
        <v>36400</v>
      </c>
      <c r="L18" s="771"/>
      <c r="M18" s="771"/>
      <c r="N18" s="771"/>
      <c r="O18" s="771"/>
      <c r="P18" s="771"/>
      <c r="Q18" s="771"/>
      <c r="R18" s="771"/>
      <c r="S18" s="771"/>
      <c r="T18" s="771"/>
      <c r="U18" s="827"/>
    </row>
    <row r="19" spans="1:21" s="198" customFormat="1" ht="43.5" x14ac:dyDescent="0.2">
      <c r="A19" s="1145"/>
      <c r="B19" s="197" t="s">
        <v>2285</v>
      </c>
      <c r="C19" s="197" t="s">
        <v>2286</v>
      </c>
      <c r="D19" s="200" t="s">
        <v>1164</v>
      </c>
      <c r="E19" s="757">
        <f>F19+G19+H19</f>
        <v>5700</v>
      </c>
      <c r="F19" s="757">
        <f>I19+J19+K19+L19+M19+N19+O19+P19+Q19+R19+S19+T19</f>
        <v>5700</v>
      </c>
      <c r="G19" s="251"/>
      <c r="H19" s="771"/>
      <c r="I19" s="771"/>
      <c r="J19" s="771"/>
      <c r="K19" s="771"/>
      <c r="L19" s="771">
        <v>5700</v>
      </c>
      <c r="M19" s="771"/>
      <c r="N19" s="771"/>
      <c r="O19" s="771"/>
      <c r="P19" s="771"/>
      <c r="Q19" s="771"/>
      <c r="R19" s="771"/>
      <c r="S19" s="771"/>
      <c r="T19" s="771"/>
      <c r="U19" s="827"/>
    </row>
    <row r="20" spans="1:21" s="198" customFormat="1" ht="65.25" x14ac:dyDescent="0.2">
      <c r="A20" s="1145"/>
      <c r="B20" s="1454" t="s">
        <v>2287</v>
      </c>
      <c r="C20" s="197" t="s">
        <v>2288</v>
      </c>
      <c r="D20" s="1447" t="s">
        <v>1178</v>
      </c>
      <c r="E20" s="1448" t="s">
        <v>2289</v>
      </c>
      <c r="F20" s="1449" t="s">
        <v>2290</v>
      </c>
      <c r="G20" s="1449" t="s">
        <v>2290</v>
      </c>
      <c r="H20" s="771"/>
      <c r="I20" s="771"/>
      <c r="J20" s="771"/>
      <c r="K20" s="1446"/>
      <c r="L20" s="771"/>
      <c r="M20" s="771"/>
      <c r="N20" s="1446"/>
      <c r="O20" s="771"/>
      <c r="P20" s="1446"/>
      <c r="Q20" s="771"/>
      <c r="R20" s="771"/>
      <c r="S20" s="771"/>
      <c r="T20" s="771"/>
      <c r="U20" s="827"/>
    </row>
    <row r="21" spans="1:21" s="198" customFormat="1" ht="65.25" x14ac:dyDescent="0.2">
      <c r="A21" s="1145"/>
      <c r="B21" s="1450" t="s">
        <v>2291</v>
      </c>
      <c r="C21" s="859" t="s">
        <v>2292</v>
      </c>
      <c r="D21" s="206" t="s">
        <v>2293</v>
      </c>
      <c r="E21" s="1448" t="s">
        <v>2294</v>
      </c>
      <c r="F21" s="1449" t="s">
        <v>2290</v>
      </c>
      <c r="G21" s="1449" t="s">
        <v>2290</v>
      </c>
      <c r="H21" s="771"/>
      <c r="I21" s="771"/>
      <c r="J21" s="771"/>
      <c r="K21" s="771"/>
      <c r="L21" s="771"/>
      <c r="M21" s="771"/>
      <c r="N21" s="771"/>
      <c r="O21" s="771"/>
      <c r="P21" s="771"/>
      <c r="Q21" s="771"/>
      <c r="R21" s="771"/>
      <c r="S21" s="771"/>
      <c r="T21" s="771"/>
      <c r="U21" s="827"/>
    </row>
    <row r="22" spans="1:21" s="198" customFormat="1" ht="43.5" x14ac:dyDescent="0.2">
      <c r="A22" s="1145"/>
      <c r="B22" s="1450" t="s">
        <v>2295</v>
      </c>
      <c r="C22" s="859" t="s">
        <v>2296</v>
      </c>
      <c r="D22" s="206" t="s">
        <v>2297</v>
      </c>
      <c r="E22" s="1448" t="s">
        <v>2298</v>
      </c>
      <c r="F22" s="1449" t="s">
        <v>2290</v>
      </c>
      <c r="G22" s="1449" t="s">
        <v>2290</v>
      </c>
      <c r="H22" s="771"/>
      <c r="I22" s="771"/>
      <c r="J22" s="771"/>
      <c r="K22" s="771"/>
      <c r="L22" s="771"/>
      <c r="M22" s="771"/>
      <c r="N22" s="771"/>
      <c r="O22" s="771"/>
      <c r="P22" s="771"/>
      <c r="Q22" s="771"/>
      <c r="R22" s="771"/>
      <c r="S22" s="771"/>
      <c r="T22" s="771"/>
      <c r="U22" s="827"/>
    </row>
    <row r="23" spans="1:21" s="198" customFormat="1" ht="65.25" x14ac:dyDescent="0.2">
      <c r="A23" s="1145"/>
      <c r="B23" s="1450" t="s">
        <v>2299</v>
      </c>
      <c r="C23" s="859" t="s">
        <v>2300</v>
      </c>
      <c r="D23" s="206" t="s">
        <v>2301</v>
      </c>
      <c r="E23" s="1448" t="s">
        <v>2302</v>
      </c>
      <c r="F23" s="1449" t="s">
        <v>2290</v>
      </c>
      <c r="G23" s="1449" t="s">
        <v>2290</v>
      </c>
      <c r="H23" s="771"/>
      <c r="I23" s="771"/>
      <c r="J23" s="771"/>
      <c r="K23" s="771"/>
      <c r="L23" s="771"/>
      <c r="M23" s="771"/>
      <c r="N23" s="771"/>
      <c r="O23" s="771"/>
      <c r="P23" s="771"/>
      <c r="Q23" s="771"/>
      <c r="R23" s="771"/>
      <c r="S23" s="771"/>
      <c r="T23" s="771"/>
      <c r="U23" s="827"/>
    </row>
    <row r="24" spans="1:21" s="198" customFormat="1" ht="65.25" x14ac:dyDescent="0.2">
      <c r="A24" s="1145"/>
      <c r="B24" s="1451" t="s">
        <v>2303</v>
      </c>
      <c r="C24" s="859" t="s">
        <v>2304</v>
      </c>
      <c r="D24" s="206" t="s">
        <v>2305</v>
      </c>
      <c r="E24" s="1448" t="s">
        <v>2306</v>
      </c>
      <c r="F24" s="1449" t="s">
        <v>2290</v>
      </c>
      <c r="G24" s="1449" t="s">
        <v>2290</v>
      </c>
      <c r="H24" s="771"/>
      <c r="I24" s="771"/>
      <c r="J24" s="771"/>
      <c r="K24" s="771"/>
      <c r="L24" s="771"/>
      <c r="M24" s="771"/>
      <c r="N24" s="771"/>
      <c r="O24" s="771"/>
      <c r="P24" s="771"/>
      <c r="Q24" s="771"/>
      <c r="R24" s="771"/>
      <c r="S24" s="771"/>
      <c r="T24" s="771"/>
      <c r="U24" s="827"/>
    </row>
    <row r="25" spans="1:21" s="198" customFormat="1" ht="108.75" x14ac:dyDescent="0.2">
      <c r="A25" s="1145"/>
      <c r="B25" s="1450" t="s">
        <v>2307</v>
      </c>
      <c r="C25" s="859" t="s">
        <v>2308</v>
      </c>
      <c r="D25" s="206" t="s">
        <v>2309</v>
      </c>
      <c r="E25" s="1452"/>
      <c r="F25" s="771"/>
      <c r="G25" s="771"/>
      <c r="H25" s="771"/>
      <c r="I25" s="771"/>
      <c r="J25" s="771"/>
      <c r="K25" s="771"/>
      <c r="L25" s="771"/>
      <c r="M25" s="771"/>
      <c r="N25" s="771"/>
      <c r="O25" s="771"/>
      <c r="P25" s="771"/>
      <c r="Q25" s="771"/>
      <c r="R25" s="771"/>
      <c r="S25" s="771"/>
      <c r="T25" s="771"/>
      <c r="U25" s="827"/>
    </row>
    <row r="26" spans="1:21" s="198" customFormat="1" ht="21.75" x14ac:dyDescent="0.2">
      <c r="A26" s="1455"/>
      <c r="B26" s="1456"/>
      <c r="C26" s="1457"/>
      <c r="D26" s="1458"/>
      <c r="E26" s="1461">
        <f>E17+E18+E19</f>
        <v>47800</v>
      </c>
      <c r="F26" s="1461">
        <f t="shared" ref="F26:T26" si="0">F17+F18+F19</f>
        <v>47800</v>
      </c>
      <c r="G26" s="1461">
        <f t="shared" si="0"/>
        <v>0</v>
      </c>
      <c r="H26" s="1461">
        <f t="shared" si="0"/>
        <v>0</v>
      </c>
      <c r="I26" s="1461">
        <f t="shared" si="0"/>
        <v>0</v>
      </c>
      <c r="J26" s="1461">
        <f t="shared" si="0"/>
        <v>5700</v>
      </c>
      <c r="K26" s="1461">
        <f t="shared" si="0"/>
        <v>36400</v>
      </c>
      <c r="L26" s="1461">
        <f t="shared" si="0"/>
        <v>5700</v>
      </c>
      <c r="M26" s="1461">
        <f t="shared" si="0"/>
        <v>0</v>
      </c>
      <c r="N26" s="1461">
        <f t="shared" si="0"/>
        <v>0</v>
      </c>
      <c r="O26" s="1461">
        <f t="shared" si="0"/>
        <v>0</v>
      </c>
      <c r="P26" s="1461">
        <f t="shared" si="0"/>
        <v>0</v>
      </c>
      <c r="Q26" s="1461">
        <f t="shared" si="0"/>
        <v>0</v>
      </c>
      <c r="R26" s="1461">
        <f t="shared" si="0"/>
        <v>0</v>
      </c>
      <c r="S26" s="1461">
        <f t="shared" si="0"/>
        <v>0</v>
      </c>
      <c r="T26" s="1461">
        <f t="shared" si="0"/>
        <v>0</v>
      </c>
      <c r="U26" s="1459"/>
    </row>
    <row r="27" spans="1:21" s="128" customFormat="1" ht="96" x14ac:dyDescent="0.2">
      <c r="A27" s="183">
        <v>139</v>
      </c>
      <c r="B27" s="506" t="s">
        <v>484</v>
      </c>
      <c r="C27" s="138"/>
      <c r="D27" s="682"/>
      <c r="E27" s="682"/>
      <c r="F27" s="682"/>
      <c r="G27" s="682"/>
      <c r="H27" s="682"/>
      <c r="I27" s="682"/>
      <c r="J27" s="682"/>
      <c r="K27" s="682"/>
      <c r="L27" s="682"/>
      <c r="M27" s="682"/>
      <c r="N27" s="682"/>
      <c r="O27" s="682"/>
      <c r="P27" s="682"/>
      <c r="Q27" s="682"/>
      <c r="R27" s="682"/>
      <c r="S27" s="682"/>
      <c r="T27" s="682"/>
      <c r="U27" s="682"/>
    </row>
    <row r="28" spans="1:21" s="128" customFormat="1" x14ac:dyDescent="0.2">
      <c r="A28" s="182"/>
      <c r="B28" s="506"/>
      <c r="C28" s="138"/>
      <c r="D28" s="682"/>
      <c r="E28" s="682"/>
      <c r="F28" s="682"/>
      <c r="G28" s="682"/>
      <c r="H28" s="682"/>
      <c r="I28" s="682"/>
      <c r="J28" s="682"/>
      <c r="K28" s="682"/>
      <c r="L28" s="682"/>
      <c r="M28" s="682"/>
      <c r="N28" s="682"/>
      <c r="O28" s="682"/>
      <c r="P28" s="682"/>
      <c r="Q28" s="682"/>
      <c r="R28" s="682"/>
      <c r="S28" s="682"/>
      <c r="T28" s="682"/>
      <c r="U28" s="682"/>
    </row>
    <row r="29" spans="1:21" s="128" customFormat="1" x14ac:dyDescent="0.2">
      <c r="A29" s="182"/>
      <c r="B29" s="506"/>
      <c r="C29" s="138"/>
      <c r="D29" s="682"/>
      <c r="E29" s="682"/>
      <c r="F29" s="682"/>
      <c r="G29" s="682"/>
      <c r="H29" s="682"/>
      <c r="I29" s="682"/>
      <c r="J29" s="682"/>
      <c r="K29" s="682"/>
      <c r="L29" s="682"/>
      <c r="M29" s="682"/>
      <c r="N29" s="682"/>
      <c r="O29" s="682"/>
      <c r="P29" s="682"/>
      <c r="Q29" s="682"/>
      <c r="R29" s="682"/>
      <c r="S29" s="682"/>
      <c r="T29" s="682"/>
      <c r="U29" s="682"/>
    </row>
    <row r="30" spans="1:21" s="128" customFormat="1" ht="120" x14ac:dyDescent="0.2">
      <c r="A30" s="1174">
        <v>140</v>
      </c>
      <c r="B30" s="1246" t="s">
        <v>485</v>
      </c>
      <c r="C30" s="1339"/>
      <c r="D30" s="1337"/>
      <c r="E30" s="1337"/>
      <c r="F30" s="1337"/>
      <c r="G30" s="1337"/>
      <c r="H30" s="1337"/>
      <c r="I30" s="1337"/>
      <c r="J30" s="1337"/>
      <c r="K30" s="1337"/>
      <c r="L30" s="1337"/>
      <c r="M30" s="1337"/>
      <c r="N30" s="1337"/>
      <c r="O30" s="1337"/>
      <c r="P30" s="1337"/>
      <c r="Q30" s="1337"/>
      <c r="R30" s="1337"/>
      <c r="S30" s="1337"/>
      <c r="T30" s="1337"/>
      <c r="U30" s="1337"/>
    </row>
    <row r="31" spans="1:21" s="128" customFormat="1" ht="110.25" customHeight="1" x14ac:dyDescent="0.2">
      <c r="A31" s="183"/>
      <c r="B31" s="1247" t="s">
        <v>1827</v>
      </c>
      <c r="C31" s="624" t="s">
        <v>1828</v>
      </c>
      <c r="D31" s="624" t="s">
        <v>1217</v>
      </c>
      <c r="E31" s="251">
        <f>F31+G31+H31</f>
        <v>20000</v>
      </c>
      <c r="F31" s="865">
        <f>I31+J31+K31+L31+M31+N31+O31+P31+Q31+R31+S31+T31</f>
        <v>20000</v>
      </c>
      <c r="G31" s="865"/>
      <c r="H31" s="865"/>
      <c r="I31" s="865"/>
      <c r="J31" s="865"/>
      <c r="K31" s="771"/>
      <c r="L31" s="865">
        <v>5000</v>
      </c>
      <c r="M31" s="865"/>
      <c r="N31" s="865"/>
      <c r="O31" s="865"/>
      <c r="P31" s="865"/>
      <c r="Q31" s="1248">
        <v>15000</v>
      </c>
      <c r="R31" s="865"/>
      <c r="S31" s="865"/>
      <c r="T31" s="682"/>
      <c r="U31" s="263" t="s">
        <v>1826</v>
      </c>
    </row>
    <row r="32" spans="1:21" s="128" customFormat="1" ht="25.5" customHeight="1" x14ac:dyDescent="0.2">
      <c r="A32" s="828"/>
      <c r="B32" s="1462"/>
      <c r="C32" s="1463"/>
      <c r="D32" s="1463"/>
      <c r="E32" s="904">
        <f>SUM(E31)</f>
        <v>20000</v>
      </c>
      <c r="F32" s="904">
        <f t="shared" ref="F32:T32" si="1">SUM(F31)</f>
        <v>20000</v>
      </c>
      <c r="G32" s="904">
        <f t="shared" si="1"/>
        <v>0</v>
      </c>
      <c r="H32" s="904">
        <f t="shared" si="1"/>
        <v>0</v>
      </c>
      <c r="I32" s="904">
        <f t="shared" si="1"/>
        <v>0</v>
      </c>
      <c r="J32" s="904">
        <f t="shared" si="1"/>
        <v>0</v>
      </c>
      <c r="K32" s="904">
        <f t="shared" si="1"/>
        <v>0</v>
      </c>
      <c r="L32" s="904">
        <f t="shared" si="1"/>
        <v>5000</v>
      </c>
      <c r="M32" s="904">
        <f t="shared" si="1"/>
        <v>0</v>
      </c>
      <c r="N32" s="904">
        <f t="shared" si="1"/>
        <v>0</v>
      </c>
      <c r="O32" s="904">
        <f t="shared" si="1"/>
        <v>0</v>
      </c>
      <c r="P32" s="904">
        <f t="shared" si="1"/>
        <v>0</v>
      </c>
      <c r="Q32" s="904">
        <f t="shared" si="1"/>
        <v>15000</v>
      </c>
      <c r="R32" s="904">
        <f t="shared" si="1"/>
        <v>0</v>
      </c>
      <c r="S32" s="904">
        <f t="shared" si="1"/>
        <v>0</v>
      </c>
      <c r="T32" s="904">
        <f t="shared" si="1"/>
        <v>0</v>
      </c>
      <c r="U32" s="1464"/>
    </row>
    <row r="33" spans="1:21" ht="96" x14ac:dyDescent="0.55000000000000004">
      <c r="A33" s="183">
        <v>141</v>
      </c>
      <c r="B33" s="495" t="s">
        <v>486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 x14ac:dyDescent="0.55000000000000004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</row>
    <row r="35" spans="1:21" x14ac:dyDescent="0.55000000000000004">
      <c r="A35" s="1081"/>
      <c r="B35" s="1081"/>
      <c r="C35" s="1081"/>
      <c r="D35" s="1081"/>
      <c r="E35" s="1343">
        <f>E32+E26+E16</f>
        <v>67800</v>
      </c>
      <c r="F35" s="1343">
        <f t="shared" ref="F35:T35" si="2">F32+F26+F16</f>
        <v>67800</v>
      </c>
      <c r="G35" s="1343">
        <f t="shared" si="2"/>
        <v>0</v>
      </c>
      <c r="H35" s="1343">
        <f t="shared" si="2"/>
        <v>0</v>
      </c>
      <c r="I35" s="1343">
        <f t="shared" si="2"/>
        <v>0</v>
      </c>
      <c r="J35" s="1343">
        <f t="shared" si="2"/>
        <v>5700</v>
      </c>
      <c r="K35" s="1343">
        <f t="shared" si="2"/>
        <v>36400</v>
      </c>
      <c r="L35" s="1343">
        <f t="shared" si="2"/>
        <v>10700</v>
      </c>
      <c r="M35" s="1343">
        <f t="shared" si="2"/>
        <v>0</v>
      </c>
      <c r="N35" s="1343">
        <f t="shared" si="2"/>
        <v>0</v>
      </c>
      <c r="O35" s="1343">
        <f t="shared" si="2"/>
        <v>0</v>
      </c>
      <c r="P35" s="1343">
        <f t="shared" si="2"/>
        <v>0</v>
      </c>
      <c r="Q35" s="1343">
        <f t="shared" si="2"/>
        <v>15000</v>
      </c>
      <c r="R35" s="1343">
        <f t="shared" si="2"/>
        <v>0</v>
      </c>
      <c r="S35" s="1343">
        <f t="shared" si="2"/>
        <v>0</v>
      </c>
      <c r="T35" s="1343">
        <f t="shared" si="2"/>
        <v>0</v>
      </c>
      <c r="U35" s="1081"/>
    </row>
  </sheetData>
  <mergeCells count="9">
    <mergeCell ref="A1:U1"/>
    <mergeCell ref="A10:A12"/>
    <mergeCell ref="B10:B12"/>
    <mergeCell ref="E10:H10"/>
    <mergeCell ref="I10:T10"/>
    <mergeCell ref="I11:K11"/>
    <mergeCell ref="L11:N11"/>
    <mergeCell ref="O11:Q11"/>
    <mergeCell ref="R11:T11"/>
  </mergeCells>
  <pageMargins left="0.59055118110236227" right="0.35433070866141736" top="0.55118110236220474" bottom="0.35433070866141736" header="0.31496062992125984" footer="0.31496062992125984"/>
  <pageSetup paperSize="5" scale="7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0">
    <tabColor rgb="FFFFFF00"/>
  </sheetPr>
  <dimension ref="A1:U39"/>
  <sheetViews>
    <sheetView topLeftCell="A28" zoomScale="70" zoomScaleNormal="70" workbookViewId="0">
      <selection activeCell="F37" sqref="F37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1.28515625" style="107" customWidth="1"/>
    <col min="4" max="4" width="18.28515625" style="107" customWidth="1"/>
    <col min="5" max="5" width="13" style="107" customWidth="1"/>
    <col min="6" max="6" width="17" style="107" customWidth="1"/>
    <col min="7" max="7" width="13.85546875" style="107" customWidth="1"/>
    <col min="8" max="8" width="11.42578125" style="107" customWidth="1"/>
    <col min="9" max="9" width="9" style="107" customWidth="1"/>
    <col min="10" max="10" width="7.85546875" style="107" customWidth="1"/>
    <col min="11" max="11" width="9.140625" style="107"/>
    <col min="12" max="12" width="10.140625" style="107" customWidth="1"/>
    <col min="13" max="14" width="8.140625" style="107" customWidth="1"/>
    <col min="15" max="15" width="8" style="107" customWidth="1"/>
    <col min="16" max="16" width="8.42578125" style="107" customWidth="1"/>
    <col min="17" max="17" width="7.28515625" style="107" customWidth="1"/>
    <col min="18" max="18" width="8" style="107" customWidth="1"/>
    <col min="19" max="20" width="7.7109375" style="107" customWidth="1"/>
    <col min="21" max="21" width="10.140625" style="107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I3" s="112" t="s">
        <v>27</v>
      </c>
    </row>
    <row r="4" spans="1:21" ht="21" customHeight="1" x14ac:dyDescent="0.55000000000000004">
      <c r="A4" s="25"/>
      <c r="B4" s="45" t="s">
        <v>48</v>
      </c>
      <c r="C4" s="109" t="s">
        <v>154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691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692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693</v>
      </c>
      <c r="E9" s="574"/>
      <c r="F9" s="575"/>
      <c r="G9" s="575"/>
      <c r="H9" s="2"/>
    </row>
    <row r="10" spans="1:21" s="1" customFormat="1" ht="21" customHeight="1" x14ac:dyDescent="0.65">
      <c r="A10" s="25"/>
      <c r="B10" s="27"/>
      <c r="C10" s="18"/>
      <c r="D10" s="1817" t="s">
        <v>694</v>
      </c>
      <c r="E10" s="1817"/>
      <c r="F10" s="1817"/>
      <c r="G10" s="1817"/>
      <c r="H10" s="2"/>
    </row>
    <row r="11" spans="1:21" s="1" customFormat="1" ht="21" customHeight="1" x14ac:dyDescent="0.65">
      <c r="A11" s="25"/>
      <c r="B11" s="27"/>
      <c r="C11" s="18"/>
      <c r="D11" s="1772" t="s">
        <v>695</v>
      </c>
      <c r="E11" s="1772"/>
      <c r="F11" s="1772"/>
      <c r="G11" s="1772"/>
      <c r="H11" s="1772"/>
      <c r="I11" s="1772"/>
      <c r="J11" s="1772"/>
    </row>
    <row r="12" spans="1:21" s="1" customFormat="1" ht="21" customHeight="1" x14ac:dyDescent="0.65">
      <c r="A12" s="25"/>
      <c r="B12" s="27"/>
      <c r="C12" s="18"/>
      <c r="D12" s="1772" t="s">
        <v>696</v>
      </c>
      <c r="E12" s="1772"/>
      <c r="F12" s="1772"/>
      <c r="G12" s="1772"/>
      <c r="H12" s="1772"/>
    </row>
    <row r="13" spans="1:21" s="1" customFormat="1" ht="21" customHeight="1" x14ac:dyDescent="0.65">
      <c r="A13" s="25"/>
      <c r="B13" s="27"/>
      <c r="C13" s="18"/>
      <c r="D13" s="1772" t="s">
        <v>697</v>
      </c>
      <c r="E13" s="1772"/>
      <c r="F13" s="1772"/>
      <c r="G13" s="1772"/>
      <c r="H13" s="1772"/>
    </row>
    <row r="14" spans="1:21" s="1" customFormat="1" ht="21" customHeight="1" x14ac:dyDescent="0.65">
      <c r="A14" s="25"/>
      <c r="B14" s="27"/>
      <c r="C14" s="18"/>
      <c r="D14" s="568" t="s">
        <v>698</v>
      </c>
      <c r="E14" s="575"/>
      <c r="F14" s="575"/>
      <c r="G14" s="575"/>
      <c r="H14" s="2"/>
    </row>
    <row r="15" spans="1:21" ht="21" customHeight="1" x14ac:dyDescent="0.65">
      <c r="A15" s="25"/>
      <c r="B15" s="116"/>
      <c r="C15" s="117"/>
      <c r="F15" s="114"/>
      <c r="H15" s="114"/>
    </row>
    <row r="16" spans="1:21" ht="21" customHeight="1" x14ac:dyDescent="0.55000000000000004">
      <c r="A16" s="1749" t="s">
        <v>0</v>
      </c>
      <c r="B16" s="1749" t="s">
        <v>31</v>
      </c>
      <c r="C16" s="118"/>
      <c r="D16" s="119" t="s">
        <v>24</v>
      </c>
      <c r="E16" s="1797" t="s">
        <v>1</v>
      </c>
      <c r="F16" s="1765"/>
      <c r="G16" s="1765"/>
      <c r="H16" s="1766"/>
      <c r="I16" s="1767" t="s">
        <v>203</v>
      </c>
      <c r="J16" s="1768"/>
      <c r="K16" s="1768"/>
      <c r="L16" s="1768"/>
      <c r="M16" s="1768"/>
      <c r="N16" s="1768"/>
      <c r="O16" s="1768"/>
      <c r="P16" s="1768"/>
      <c r="Q16" s="1768"/>
      <c r="R16" s="1768"/>
      <c r="S16" s="1768"/>
      <c r="T16" s="1769"/>
      <c r="U16" s="352"/>
    </row>
    <row r="17" spans="1:21" ht="21" customHeight="1" x14ac:dyDescent="0.55000000000000004">
      <c r="A17" s="1750"/>
      <c r="B17" s="1750"/>
      <c r="C17" s="145" t="s">
        <v>23</v>
      </c>
      <c r="D17" s="121" t="s">
        <v>25</v>
      </c>
      <c r="E17" s="234" t="s">
        <v>5</v>
      </c>
      <c r="F17" s="235" t="s">
        <v>204</v>
      </c>
      <c r="G17" s="235" t="s">
        <v>205</v>
      </c>
      <c r="H17" s="235" t="s">
        <v>206</v>
      </c>
      <c r="I17" s="1767" t="s">
        <v>207</v>
      </c>
      <c r="J17" s="1768"/>
      <c r="K17" s="1769"/>
      <c r="L17" s="1767" t="s">
        <v>208</v>
      </c>
      <c r="M17" s="1768"/>
      <c r="N17" s="1769"/>
      <c r="O17" s="1767" t="s">
        <v>209</v>
      </c>
      <c r="P17" s="1768"/>
      <c r="Q17" s="1769"/>
      <c r="R17" s="1767" t="s">
        <v>210</v>
      </c>
      <c r="S17" s="1768"/>
      <c r="T17" s="1769"/>
      <c r="U17" s="215" t="s">
        <v>8</v>
      </c>
    </row>
    <row r="18" spans="1:21" ht="21" customHeight="1" x14ac:dyDescent="0.55000000000000004">
      <c r="A18" s="1751"/>
      <c r="B18" s="1751"/>
      <c r="C18" s="71"/>
      <c r="D18" s="72"/>
      <c r="E18" s="237"/>
      <c r="F18" s="238" t="s">
        <v>6</v>
      </c>
      <c r="G18" s="238" t="s">
        <v>6</v>
      </c>
      <c r="H18" s="238" t="s">
        <v>6</v>
      </c>
      <c r="I18" s="239" t="s">
        <v>211</v>
      </c>
      <c r="J18" s="239" t="s">
        <v>212</v>
      </c>
      <c r="K18" s="239" t="s">
        <v>213</v>
      </c>
      <c r="L18" s="239" t="s">
        <v>214</v>
      </c>
      <c r="M18" s="239" t="s">
        <v>215</v>
      </c>
      <c r="N18" s="239" t="s">
        <v>216</v>
      </c>
      <c r="O18" s="239" t="s">
        <v>217</v>
      </c>
      <c r="P18" s="239" t="s">
        <v>218</v>
      </c>
      <c r="Q18" s="239" t="s">
        <v>219</v>
      </c>
      <c r="R18" s="239" t="s">
        <v>220</v>
      </c>
      <c r="S18" s="239" t="s">
        <v>221</v>
      </c>
      <c r="T18" s="239" t="s">
        <v>222</v>
      </c>
      <c r="U18" s="353"/>
    </row>
    <row r="19" spans="1:21" ht="120" x14ac:dyDescent="0.55000000000000004">
      <c r="A19" s="507">
        <v>142</v>
      </c>
      <c r="B19" s="474" t="s">
        <v>487</v>
      </c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1082" t="s">
        <v>1826</v>
      </c>
    </row>
    <row r="20" spans="1:21" x14ac:dyDescent="0.55000000000000004">
      <c r="A20" s="507"/>
      <c r="B20" s="476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:21" x14ac:dyDescent="0.55000000000000004">
      <c r="A21" s="507"/>
      <c r="B21" s="476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2" spans="1:21" ht="96" x14ac:dyDescent="0.55000000000000004">
      <c r="A22" s="508">
        <v>143</v>
      </c>
      <c r="B22" s="478" t="s">
        <v>488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 ht="43.5" x14ac:dyDescent="0.55000000000000004">
      <c r="A23" s="508"/>
      <c r="B23" s="311" t="s">
        <v>1926</v>
      </c>
      <c r="C23" s="1342" t="s">
        <v>1927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x14ac:dyDescent="0.55000000000000004">
      <c r="A24" s="508"/>
      <c r="B24" s="478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ht="72" x14ac:dyDescent="0.55000000000000004">
      <c r="A25" s="508">
        <v>144</v>
      </c>
      <c r="B25" s="478" t="s">
        <v>489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 s="199" customFormat="1" ht="43.5" x14ac:dyDescent="0.5">
      <c r="A26" s="302"/>
      <c r="B26" s="311" t="s">
        <v>1929</v>
      </c>
      <c r="C26" s="1342" t="s">
        <v>1940</v>
      </c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 t="s">
        <v>1826</v>
      </c>
    </row>
    <row r="27" spans="1:21" s="199" customFormat="1" ht="21.75" x14ac:dyDescent="0.5">
      <c r="A27" s="302"/>
      <c r="B27" s="311" t="s">
        <v>1928</v>
      </c>
      <c r="C27" s="1342" t="s">
        <v>1939</v>
      </c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</row>
    <row r="28" spans="1:21" s="199" customFormat="1" ht="21.75" x14ac:dyDescent="0.5">
      <c r="A28" s="302"/>
      <c r="B28" s="311" t="s">
        <v>1930</v>
      </c>
      <c r="C28" s="1342" t="s">
        <v>1938</v>
      </c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</row>
    <row r="29" spans="1:21" s="199" customFormat="1" ht="21.75" x14ac:dyDescent="0.5">
      <c r="A29" s="302"/>
      <c r="B29" s="311" t="s">
        <v>1931</v>
      </c>
      <c r="C29" s="1342" t="s">
        <v>1939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</row>
    <row r="30" spans="1:21" s="199" customFormat="1" ht="21.75" x14ac:dyDescent="0.5">
      <c r="A30" s="302"/>
      <c r="B30" s="311" t="s">
        <v>1932</v>
      </c>
      <c r="C30" s="1342" t="s">
        <v>1938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</row>
    <row r="31" spans="1:21" s="199" customFormat="1" ht="21.75" x14ac:dyDescent="0.5">
      <c r="A31" s="302"/>
      <c r="B31" s="311" t="s">
        <v>1933</v>
      </c>
      <c r="C31" s="1342" t="s">
        <v>1941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</row>
    <row r="32" spans="1:21" s="199" customFormat="1" ht="21.75" x14ac:dyDescent="0.5">
      <c r="A32" s="302"/>
      <c r="B32" s="311" t="s">
        <v>1934</v>
      </c>
      <c r="C32" s="1342" t="s">
        <v>1942</v>
      </c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</row>
    <row r="33" spans="1:21" x14ac:dyDescent="0.55000000000000004">
      <c r="A33" s="131"/>
      <c r="B33" s="131" t="s">
        <v>1935</v>
      </c>
      <c r="C33" s="206" t="s">
        <v>1943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 x14ac:dyDescent="0.55000000000000004">
      <c r="A34" s="131"/>
      <c r="B34" s="131" t="s">
        <v>1936</v>
      </c>
      <c r="C34" s="206" t="s">
        <v>1943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</row>
    <row r="35" spans="1:21" s="199" customFormat="1" ht="65.25" x14ac:dyDescent="0.5">
      <c r="A35" s="202"/>
      <c r="B35" s="265" t="s">
        <v>1937</v>
      </c>
      <c r="C35" s="263" t="s">
        <v>1944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</row>
    <row r="36" spans="1:21" x14ac:dyDescent="0.55000000000000004">
      <c r="A36" s="131"/>
      <c r="B36" s="14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</row>
    <row r="37" spans="1:21" ht="72" x14ac:dyDescent="0.55000000000000004">
      <c r="A37" s="508">
        <v>145</v>
      </c>
      <c r="B37" s="478" t="s">
        <v>490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</row>
    <row r="38" spans="1:21" x14ac:dyDescent="0.55000000000000004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</row>
    <row r="39" spans="1:21" x14ac:dyDescent="0.55000000000000004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</row>
  </sheetData>
  <mergeCells count="13">
    <mergeCell ref="A1:U1"/>
    <mergeCell ref="A16:A18"/>
    <mergeCell ref="B16:B18"/>
    <mergeCell ref="E16:H16"/>
    <mergeCell ref="I16:T16"/>
    <mergeCell ref="I17:K17"/>
    <mergeCell ref="L17:N17"/>
    <mergeCell ref="O17:Q17"/>
    <mergeCell ref="R17:T17"/>
    <mergeCell ref="D10:G10"/>
    <mergeCell ref="D11:J11"/>
    <mergeCell ref="D12:H12"/>
    <mergeCell ref="D13:H13"/>
  </mergeCells>
  <pageMargins left="0.59055118110236227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1">
    <tabColor rgb="FFFFFF00"/>
  </sheetPr>
  <dimension ref="A1:U66"/>
  <sheetViews>
    <sheetView zoomScale="51" zoomScaleNormal="51" workbookViewId="0">
      <selection activeCell="X52" sqref="X52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2.5703125" style="107" customWidth="1"/>
    <col min="4" max="4" width="16.85546875" style="107" customWidth="1"/>
    <col min="5" max="5" width="13.28515625" style="107" customWidth="1"/>
    <col min="6" max="6" width="12" style="107" customWidth="1"/>
    <col min="7" max="7" width="10.28515625" style="107" customWidth="1"/>
    <col min="8" max="8" width="11.85546875" style="107" customWidth="1"/>
    <col min="9" max="9" width="9.42578125" style="107" customWidth="1"/>
    <col min="10" max="10" width="10.5703125" style="107" customWidth="1"/>
    <col min="11" max="11" width="9.42578125" style="107" customWidth="1"/>
    <col min="12" max="12" width="11" style="107" bestFit="1" customWidth="1"/>
    <col min="13" max="13" width="10.42578125" style="107" bestFit="1" customWidth="1"/>
    <col min="14" max="15" width="10" style="107" bestFit="1" customWidth="1"/>
    <col min="16" max="16" width="8.85546875" style="107" customWidth="1"/>
    <col min="17" max="17" width="8" style="107" customWidth="1"/>
    <col min="18" max="18" width="9" style="107" customWidth="1"/>
    <col min="19" max="19" width="8" style="107" customWidth="1"/>
    <col min="20" max="20" width="9.7109375" style="107" customWidth="1"/>
    <col min="21" max="21" width="10.7109375" style="107" customWidth="1"/>
    <col min="22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I3" s="113"/>
      <c r="J3" s="112" t="s">
        <v>27</v>
      </c>
    </row>
    <row r="4" spans="1:21" ht="21" customHeight="1" x14ac:dyDescent="0.55000000000000004">
      <c r="A4" s="25"/>
      <c r="B4" s="45" t="s">
        <v>48</v>
      </c>
      <c r="C4" s="109" t="s">
        <v>155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699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700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701</v>
      </c>
      <c r="E9" s="21"/>
      <c r="F9" s="2"/>
      <c r="G9" s="2"/>
      <c r="H9" s="2"/>
    </row>
    <row r="10" spans="1:21" s="1" customFormat="1" ht="21" customHeight="1" x14ac:dyDescent="0.65">
      <c r="A10" s="25"/>
      <c r="B10" s="27"/>
      <c r="C10" s="18"/>
      <c r="D10" s="568" t="s">
        <v>702</v>
      </c>
      <c r="E10" s="2"/>
      <c r="F10" s="2"/>
      <c r="G10" s="2"/>
      <c r="H10" s="2"/>
    </row>
    <row r="11" spans="1:21" ht="21" customHeight="1" x14ac:dyDescent="0.55000000000000004">
      <c r="A11" s="1749" t="s">
        <v>0</v>
      </c>
      <c r="B11" s="1749" t="s">
        <v>31</v>
      </c>
      <c r="C11" s="118"/>
      <c r="D11" s="230" t="s">
        <v>24</v>
      </c>
      <c r="E11" s="1764" t="s">
        <v>1</v>
      </c>
      <c r="F11" s="1765"/>
      <c r="G11" s="1765"/>
      <c r="H11" s="1766"/>
      <c r="I11" s="1767" t="s">
        <v>203</v>
      </c>
      <c r="J11" s="1768"/>
      <c r="K11" s="1768"/>
      <c r="L11" s="1768"/>
      <c r="M11" s="1768"/>
      <c r="N11" s="1768"/>
      <c r="O11" s="1768"/>
      <c r="P11" s="1768"/>
      <c r="Q11" s="1768"/>
      <c r="R11" s="1768"/>
      <c r="S11" s="1768"/>
      <c r="T11" s="1769"/>
      <c r="U11" s="352"/>
    </row>
    <row r="12" spans="1:21" ht="21" customHeight="1" x14ac:dyDescent="0.55000000000000004">
      <c r="A12" s="1750"/>
      <c r="B12" s="1750"/>
      <c r="C12" s="145" t="s">
        <v>23</v>
      </c>
      <c r="D12" s="121" t="s">
        <v>25</v>
      </c>
      <c r="E12" s="234" t="s">
        <v>5</v>
      </c>
      <c r="F12" s="235" t="s">
        <v>204</v>
      </c>
      <c r="G12" s="235" t="s">
        <v>205</v>
      </c>
      <c r="H12" s="235" t="s">
        <v>206</v>
      </c>
      <c r="I12" s="1767" t="s">
        <v>207</v>
      </c>
      <c r="J12" s="1768"/>
      <c r="K12" s="1769"/>
      <c r="L12" s="1767" t="s">
        <v>208</v>
      </c>
      <c r="M12" s="1768"/>
      <c r="N12" s="1769"/>
      <c r="O12" s="1767" t="s">
        <v>209</v>
      </c>
      <c r="P12" s="1768"/>
      <c r="Q12" s="1769"/>
      <c r="R12" s="1767" t="s">
        <v>210</v>
      </c>
      <c r="S12" s="1768"/>
      <c r="T12" s="1769"/>
      <c r="U12" s="215" t="s">
        <v>8</v>
      </c>
    </row>
    <row r="13" spans="1:21" ht="21" customHeight="1" x14ac:dyDescent="0.55000000000000004">
      <c r="A13" s="1751"/>
      <c r="B13" s="1751"/>
      <c r="C13" s="71"/>
      <c r="D13" s="72"/>
      <c r="E13" s="237"/>
      <c r="F13" s="238" t="s">
        <v>6</v>
      </c>
      <c r="G13" s="238" t="s">
        <v>6</v>
      </c>
      <c r="H13" s="238" t="s">
        <v>6</v>
      </c>
      <c r="I13" s="239" t="s">
        <v>211</v>
      </c>
      <c r="J13" s="239" t="s">
        <v>212</v>
      </c>
      <c r="K13" s="239" t="s">
        <v>213</v>
      </c>
      <c r="L13" s="239" t="s">
        <v>214</v>
      </c>
      <c r="M13" s="239" t="s">
        <v>215</v>
      </c>
      <c r="N13" s="239" t="s">
        <v>216</v>
      </c>
      <c r="O13" s="239" t="s">
        <v>217</v>
      </c>
      <c r="P13" s="239" t="s">
        <v>218</v>
      </c>
      <c r="Q13" s="239" t="s">
        <v>219</v>
      </c>
      <c r="R13" s="239" t="s">
        <v>220</v>
      </c>
      <c r="S13" s="239" t="s">
        <v>221</v>
      </c>
      <c r="T13" s="239" t="s">
        <v>222</v>
      </c>
      <c r="U13" s="353"/>
    </row>
    <row r="14" spans="1:21" ht="48" x14ac:dyDescent="0.55000000000000004">
      <c r="A14" s="508">
        <v>146</v>
      </c>
      <c r="B14" s="178" t="s">
        <v>157</v>
      </c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702" t="s">
        <v>821</v>
      </c>
    </row>
    <row r="15" spans="1:21" x14ac:dyDescent="0.55000000000000004">
      <c r="A15" s="302"/>
      <c r="B15" s="607" t="s">
        <v>719</v>
      </c>
      <c r="C15" s="623" t="s">
        <v>720</v>
      </c>
      <c r="D15" s="624" t="s">
        <v>721</v>
      </c>
      <c r="E15" s="651"/>
      <c r="F15" s="652"/>
      <c r="G15" s="652"/>
      <c r="H15" s="652"/>
      <c r="I15" s="652"/>
      <c r="J15" s="652"/>
      <c r="K15" s="652"/>
      <c r="L15" s="652"/>
      <c r="M15" s="652"/>
      <c r="N15" s="652"/>
      <c r="O15" s="652"/>
      <c r="P15" s="652"/>
      <c r="Q15" s="652"/>
      <c r="R15" s="652"/>
      <c r="S15" s="652"/>
      <c r="T15" s="652"/>
      <c r="U15" s="135"/>
    </row>
    <row r="16" spans="1:21" x14ac:dyDescent="0.55000000000000004">
      <c r="A16" s="302"/>
      <c r="B16" s="607" t="s">
        <v>722</v>
      </c>
      <c r="C16" s="203" t="s">
        <v>723</v>
      </c>
      <c r="D16" s="202"/>
      <c r="E16" s="651"/>
      <c r="F16" s="652"/>
      <c r="G16" s="652"/>
      <c r="H16" s="652"/>
      <c r="I16" s="652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135"/>
    </row>
    <row r="17" spans="1:21" x14ac:dyDescent="0.55000000000000004">
      <c r="A17" s="302"/>
      <c r="B17" s="227"/>
      <c r="C17" s="255"/>
      <c r="D17" s="255"/>
      <c r="E17" s="652"/>
      <c r="F17" s="652"/>
      <c r="G17" s="652"/>
      <c r="H17" s="652"/>
      <c r="I17" s="652"/>
      <c r="J17" s="652"/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135"/>
    </row>
    <row r="18" spans="1:21" x14ac:dyDescent="0.55000000000000004">
      <c r="A18" s="302"/>
      <c r="B18" s="608" t="s">
        <v>724</v>
      </c>
      <c r="C18" s="609" t="s">
        <v>725</v>
      </c>
      <c r="D18" s="611" t="s">
        <v>726</v>
      </c>
      <c r="E18" s="653">
        <f>F18+G18+H18</f>
        <v>700</v>
      </c>
      <c r="F18" s="654"/>
      <c r="G18" s="654"/>
      <c r="H18" s="655">
        <v>700</v>
      </c>
      <c r="I18" s="654"/>
      <c r="J18" s="654"/>
      <c r="K18" s="655">
        <v>700</v>
      </c>
      <c r="L18" s="654"/>
      <c r="M18" s="654"/>
      <c r="N18" s="654"/>
      <c r="O18" s="654"/>
      <c r="P18" s="654"/>
      <c r="Q18" s="654"/>
      <c r="R18" s="654"/>
      <c r="S18" s="654"/>
      <c r="T18" s="654"/>
      <c r="U18" s="135"/>
    </row>
    <row r="19" spans="1:21" x14ac:dyDescent="0.55000000000000004">
      <c r="A19" s="302"/>
      <c r="B19" s="610" t="s">
        <v>727</v>
      </c>
      <c r="C19" s="609" t="s">
        <v>728</v>
      </c>
      <c r="D19" s="611"/>
      <c r="E19" s="653"/>
      <c r="F19" s="654"/>
      <c r="G19" s="654"/>
      <c r="H19" s="657" t="s">
        <v>729</v>
      </c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135"/>
    </row>
    <row r="20" spans="1:21" x14ac:dyDescent="0.55000000000000004">
      <c r="A20" s="302"/>
      <c r="B20" s="610"/>
      <c r="C20" s="609"/>
      <c r="D20" s="611"/>
      <c r="E20" s="653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135"/>
    </row>
    <row r="21" spans="1:21" x14ac:dyDescent="0.55000000000000004">
      <c r="A21" s="302"/>
      <c r="B21" s="625" t="s">
        <v>730</v>
      </c>
      <c r="C21" s="625" t="s">
        <v>731</v>
      </c>
      <c r="D21" s="625" t="s">
        <v>732</v>
      </c>
      <c r="E21" s="653">
        <f t="shared" ref="E21:E62" si="0">F21+G21+H21</f>
        <v>7750</v>
      </c>
      <c r="F21" s="654"/>
      <c r="G21" s="654"/>
      <c r="H21" s="654">
        <f>L21+S21</f>
        <v>7750</v>
      </c>
      <c r="I21" s="654"/>
      <c r="J21" s="654"/>
      <c r="K21" s="654"/>
      <c r="L21" s="658">
        <v>3875</v>
      </c>
      <c r="M21" s="656"/>
      <c r="N21" s="656"/>
      <c r="O21" s="656"/>
      <c r="P21" s="656"/>
      <c r="Q21" s="656"/>
      <c r="R21" s="656"/>
      <c r="S21" s="1478">
        <v>3875</v>
      </c>
      <c r="T21" s="654"/>
      <c r="U21" s="135"/>
    </row>
    <row r="22" spans="1:21" x14ac:dyDescent="0.55000000000000004">
      <c r="A22" s="302"/>
      <c r="B22" s="625" t="s">
        <v>733</v>
      </c>
      <c r="C22" s="625" t="s">
        <v>734</v>
      </c>
      <c r="D22" s="625" t="s">
        <v>223</v>
      </c>
      <c r="E22" s="653"/>
      <c r="F22" s="654"/>
      <c r="G22" s="654"/>
      <c r="H22" s="657" t="s">
        <v>735</v>
      </c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135"/>
    </row>
    <row r="23" spans="1:21" x14ac:dyDescent="0.55000000000000004">
      <c r="A23" s="302"/>
      <c r="B23" s="227"/>
      <c r="C23" s="255"/>
      <c r="D23" s="255"/>
      <c r="E23" s="653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135"/>
    </row>
    <row r="24" spans="1:21" ht="28.5" customHeight="1" x14ac:dyDescent="0.55000000000000004">
      <c r="A24" s="302"/>
      <c r="B24" s="626" t="s">
        <v>736</v>
      </c>
      <c r="C24" s="609" t="s">
        <v>737</v>
      </c>
      <c r="D24" s="627" t="s">
        <v>738</v>
      </c>
      <c r="E24" s="653">
        <f t="shared" si="0"/>
        <v>90000</v>
      </c>
      <c r="F24" s="659">
        <v>90000</v>
      </c>
      <c r="G24" s="660"/>
      <c r="H24" s="660"/>
      <c r="I24" s="661"/>
      <c r="J24" s="661"/>
      <c r="K24" s="1477">
        <v>30000</v>
      </c>
      <c r="L24" s="660">
        <v>30000</v>
      </c>
      <c r="M24" s="660">
        <v>30000</v>
      </c>
      <c r="N24" s="661"/>
      <c r="O24" s="661"/>
      <c r="P24" s="661"/>
      <c r="Q24" s="661"/>
      <c r="R24" s="661"/>
      <c r="S24" s="661"/>
      <c r="T24" s="661"/>
      <c r="U24" s="131"/>
    </row>
    <row r="25" spans="1:21" ht="43.5" x14ac:dyDescent="0.55000000000000004">
      <c r="A25" s="302"/>
      <c r="B25" s="616" t="s">
        <v>739</v>
      </c>
      <c r="C25" s="609" t="s">
        <v>740</v>
      </c>
      <c r="D25" s="627"/>
      <c r="E25" s="653"/>
      <c r="F25" s="662"/>
      <c r="G25" s="660"/>
      <c r="H25" s="657"/>
      <c r="I25" s="661"/>
      <c r="J25" s="661"/>
      <c r="K25" s="661"/>
      <c r="L25" s="661"/>
      <c r="M25" s="661"/>
      <c r="N25" s="661"/>
      <c r="O25" s="661"/>
      <c r="P25" s="661"/>
      <c r="Q25" s="661"/>
      <c r="R25" s="661"/>
      <c r="S25" s="661"/>
      <c r="T25" s="661"/>
      <c r="U25" s="131"/>
    </row>
    <row r="26" spans="1:21" ht="27" customHeight="1" x14ac:dyDescent="0.55000000000000004">
      <c r="A26" s="302"/>
      <c r="B26" s="628" t="s">
        <v>741</v>
      </c>
      <c r="C26" s="609" t="s">
        <v>742</v>
      </c>
      <c r="D26" s="629"/>
      <c r="E26" s="653"/>
      <c r="F26" s="660"/>
      <c r="G26" s="660"/>
      <c r="H26" s="660"/>
      <c r="I26" s="661"/>
      <c r="J26" s="661"/>
      <c r="K26" s="661"/>
      <c r="L26" s="661"/>
      <c r="M26" s="661"/>
      <c r="N26" s="661"/>
      <c r="O26" s="661"/>
      <c r="P26" s="661"/>
      <c r="Q26" s="661"/>
      <c r="R26" s="661"/>
      <c r="S26" s="661"/>
      <c r="T26" s="661"/>
      <c r="U26" s="131"/>
    </row>
    <row r="27" spans="1:21" x14ac:dyDescent="0.55000000000000004">
      <c r="A27" s="302"/>
      <c r="B27" s="628" t="s">
        <v>743</v>
      </c>
      <c r="C27" s="609" t="s">
        <v>744</v>
      </c>
      <c r="D27" s="629"/>
      <c r="E27" s="653"/>
      <c r="F27" s="660"/>
      <c r="G27" s="660"/>
      <c r="H27" s="660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131"/>
    </row>
    <row r="28" spans="1:21" x14ac:dyDescent="0.55000000000000004">
      <c r="A28" s="302"/>
      <c r="B28" s="227"/>
      <c r="C28" s="202"/>
      <c r="D28" s="202"/>
      <c r="E28" s="653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131"/>
    </row>
    <row r="29" spans="1:21" s="128" customFormat="1" ht="43.5" x14ac:dyDescent="0.2">
      <c r="A29" s="302"/>
      <c r="B29" s="677" t="s">
        <v>736</v>
      </c>
      <c r="C29" s="609" t="s">
        <v>737</v>
      </c>
      <c r="D29" s="678" t="s">
        <v>745</v>
      </c>
      <c r="E29" s="653">
        <f t="shared" si="0"/>
        <v>97200</v>
      </c>
      <c r="F29" s="679"/>
      <c r="G29" s="680"/>
      <c r="H29" s="680">
        <f>N29+O29+P29</f>
        <v>97200</v>
      </c>
      <c r="I29" s="681"/>
      <c r="J29" s="681"/>
      <c r="K29" s="681"/>
      <c r="L29" s="681"/>
      <c r="M29" s="681"/>
      <c r="N29" s="680">
        <v>32400</v>
      </c>
      <c r="O29" s="680">
        <v>32400</v>
      </c>
      <c r="P29" s="1479">
        <v>32400</v>
      </c>
      <c r="Q29" s="681"/>
      <c r="R29" s="681"/>
      <c r="S29" s="681"/>
      <c r="T29" s="681"/>
      <c r="U29" s="682"/>
    </row>
    <row r="30" spans="1:21" ht="43.5" x14ac:dyDescent="0.55000000000000004">
      <c r="A30" s="302"/>
      <c r="B30" s="616" t="s">
        <v>746</v>
      </c>
      <c r="C30" s="609" t="s">
        <v>740</v>
      </c>
      <c r="D30" s="627"/>
      <c r="E30" s="653"/>
      <c r="F30" s="660"/>
      <c r="G30" s="660"/>
      <c r="H30" s="657" t="s">
        <v>729</v>
      </c>
      <c r="I30" s="661"/>
      <c r="J30" s="661"/>
      <c r="K30" s="661"/>
      <c r="L30" s="661"/>
      <c r="M30" s="661"/>
      <c r="N30" s="661"/>
      <c r="O30" s="661"/>
      <c r="P30" s="661"/>
      <c r="Q30" s="661"/>
      <c r="R30" s="661"/>
      <c r="S30" s="661"/>
      <c r="T30" s="661"/>
      <c r="U30" s="131"/>
    </row>
    <row r="31" spans="1:21" ht="24.75" customHeight="1" x14ac:dyDescent="0.55000000000000004">
      <c r="A31" s="302"/>
      <c r="B31" s="199" t="s">
        <v>747</v>
      </c>
      <c r="C31" s="609" t="s">
        <v>742</v>
      </c>
      <c r="D31" s="629"/>
      <c r="E31" s="653"/>
      <c r="F31" s="660"/>
      <c r="G31" s="660"/>
      <c r="H31" s="660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131"/>
    </row>
    <row r="32" spans="1:21" x14ac:dyDescent="0.55000000000000004">
      <c r="A32" s="302"/>
      <c r="B32" s="628" t="s">
        <v>223</v>
      </c>
      <c r="C32" s="609" t="s">
        <v>744</v>
      </c>
      <c r="D32" s="629"/>
      <c r="E32" s="653"/>
      <c r="F32" s="660"/>
      <c r="G32" s="660"/>
      <c r="H32" s="660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131"/>
    </row>
    <row r="33" spans="1:21" x14ac:dyDescent="0.55000000000000004">
      <c r="A33" s="302"/>
      <c r="B33" s="630"/>
      <c r="C33" s="609"/>
      <c r="D33" s="631"/>
      <c r="E33" s="653"/>
      <c r="F33" s="660"/>
      <c r="G33" s="660"/>
      <c r="H33" s="660"/>
      <c r="I33" s="661"/>
      <c r="J33" s="661"/>
      <c r="K33" s="661"/>
      <c r="L33" s="661"/>
      <c r="M33" s="661"/>
      <c r="N33" s="661"/>
      <c r="O33" s="661"/>
      <c r="P33" s="661"/>
      <c r="Q33" s="661"/>
      <c r="R33" s="661"/>
      <c r="S33" s="661"/>
      <c r="T33" s="661"/>
      <c r="U33" s="131"/>
    </row>
    <row r="34" spans="1:21" ht="25.5" customHeight="1" x14ac:dyDescent="0.55000000000000004">
      <c r="A34" s="632"/>
      <c r="B34" s="633" t="s">
        <v>748</v>
      </c>
      <c r="C34" s="626" t="s">
        <v>749</v>
      </c>
      <c r="D34" s="1696" t="s">
        <v>750</v>
      </c>
      <c r="E34" s="653">
        <f t="shared" si="0"/>
        <v>498000</v>
      </c>
      <c r="F34" s="663"/>
      <c r="G34" s="663"/>
      <c r="H34" s="664">
        <v>498000</v>
      </c>
      <c r="I34" s="665"/>
      <c r="J34" s="1476">
        <v>498000</v>
      </c>
      <c r="K34" s="665"/>
      <c r="L34" s="665"/>
      <c r="M34" s="665"/>
      <c r="N34" s="665"/>
      <c r="O34" s="665"/>
      <c r="P34" s="665"/>
      <c r="Q34" s="665"/>
      <c r="R34" s="665"/>
      <c r="S34" s="665"/>
      <c r="T34" s="665"/>
      <c r="U34" s="612"/>
    </row>
    <row r="35" spans="1:21" x14ac:dyDescent="0.55000000000000004">
      <c r="A35" s="632"/>
      <c r="B35" s="634" t="s">
        <v>751</v>
      </c>
      <c r="C35" s="635" t="s">
        <v>752</v>
      </c>
      <c r="D35" s="636"/>
      <c r="E35" s="653"/>
      <c r="F35" s="663"/>
      <c r="G35" s="663"/>
      <c r="H35" s="666" t="s">
        <v>729</v>
      </c>
      <c r="I35" s="665"/>
      <c r="J35" s="665"/>
      <c r="K35" s="665"/>
      <c r="L35" s="665"/>
      <c r="M35" s="665"/>
      <c r="N35" s="665"/>
      <c r="O35" s="665"/>
      <c r="P35" s="665"/>
      <c r="Q35" s="665"/>
      <c r="R35" s="665"/>
      <c r="S35" s="665"/>
      <c r="T35" s="665"/>
      <c r="U35" s="612"/>
    </row>
    <row r="36" spans="1:21" x14ac:dyDescent="0.55000000000000004">
      <c r="A36" s="632"/>
      <c r="B36" s="634" t="s">
        <v>753</v>
      </c>
      <c r="C36" s="635" t="s">
        <v>754</v>
      </c>
      <c r="D36" s="636"/>
      <c r="E36" s="653"/>
      <c r="F36" s="663"/>
      <c r="G36" s="663"/>
      <c r="H36" s="663"/>
      <c r="I36" s="665"/>
      <c r="J36" s="665"/>
      <c r="K36" s="665"/>
      <c r="L36" s="665"/>
      <c r="M36" s="665"/>
      <c r="N36" s="665"/>
      <c r="O36" s="665"/>
      <c r="P36" s="665"/>
      <c r="Q36" s="665"/>
      <c r="R36" s="665"/>
      <c r="S36" s="665"/>
      <c r="T36" s="665"/>
      <c r="U36" s="612"/>
    </row>
    <row r="37" spans="1:21" x14ac:dyDescent="0.55000000000000004">
      <c r="A37" s="632"/>
      <c r="B37" s="634" t="s">
        <v>755</v>
      </c>
      <c r="C37" s="635" t="s">
        <v>756</v>
      </c>
      <c r="D37" s="636"/>
      <c r="E37" s="653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  <c r="R37" s="665"/>
      <c r="S37" s="665"/>
      <c r="T37" s="665"/>
      <c r="U37" s="612"/>
    </row>
    <row r="38" spans="1:21" x14ac:dyDescent="0.55000000000000004">
      <c r="A38" s="632"/>
      <c r="B38" s="616"/>
      <c r="C38" s="636"/>
      <c r="D38" s="636"/>
      <c r="E38" s="653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12"/>
    </row>
    <row r="39" spans="1:21" ht="43.5" x14ac:dyDescent="0.55000000000000004">
      <c r="A39" s="632">
        <v>147</v>
      </c>
      <c r="B39" s="616" t="s">
        <v>491</v>
      </c>
      <c r="C39" s="636"/>
      <c r="D39" s="636"/>
      <c r="E39" s="653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12"/>
    </row>
    <row r="40" spans="1:21" x14ac:dyDescent="0.55000000000000004">
      <c r="A40" s="632"/>
      <c r="B40" s="620" t="s">
        <v>757</v>
      </c>
      <c r="C40" s="609" t="s">
        <v>758</v>
      </c>
      <c r="D40" s="637" t="s">
        <v>759</v>
      </c>
      <c r="E40" s="653">
        <f t="shared" si="0"/>
        <v>0</v>
      </c>
      <c r="F40" s="665"/>
      <c r="G40" s="665"/>
      <c r="H40" s="665"/>
      <c r="I40" s="665"/>
      <c r="J40" s="665"/>
      <c r="K40" s="665"/>
      <c r="L40" s="665"/>
      <c r="M40" s="665"/>
      <c r="N40" s="665"/>
      <c r="O40" s="665"/>
      <c r="P40" s="665"/>
      <c r="Q40" s="665"/>
      <c r="R40" s="665"/>
      <c r="S40" s="665"/>
      <c r="T40" s="665"/>
      <c r="U40" s="612"/>
    </row>
    <row r="41" spans="1:21" x14ac:dyDescent="0.55000000000000004">
      <c r="A41" s="632"/>
      <c r="B41" s="616" t="s">
        <v>760</v>
      </c>
      <c r="C41" s="609"/>
      <c r="D41" s="637"/>
      <c r="E41" s="653"/>
      <c r="F41" s="665"/>
      <c r="G41" s="665"/>
      <c r="H41" s="665"/>
      <c r="I41" s="665"/>
      <c r="J41" s="665"/>
      <c r="K41" s="665"/>
      <c r="L41" s="665"/>
      <c r="M41" s="665"/>
      <c r="N41" s="665"/>
      <c r="O41" s="665"/>
      <c r="P41" s="665"/>
      <c r="Q41" s="665"/>
      <c r="R41" s="665"/>
      <c r="S41" s="665"/>
      <c r="T41" s="665"/>
      <c r="U41" s="612"/>
    </row>
    <row r="42" spans="1:21" x14ac:dyDescent="0.55000000000000004">
      <c r="A42" s="632"/>
      <c r="B42" s="616"/>
      <c r="C42" s="609"/>
      <c r="D42" s="637"/>
      <c r="E42" s="653"/>
      <c r="F42" s="665"/>
      <c r="G42" s="665"/>
      <c r="H42" s="665"/>
      <c r="I42" s="665"/>
      <c r="J42" s="665"/>
      <c r="K42" s="665"/>
      <c r="L42" s="665"/>
      <c r="M42" s="665"/>
      <c r="N42" s="665"/>
      <c r="O42" s="665"/>
      <c r="P42" s="665"/>
      <c r="Q42" s="665"/>
      <c r="R42" s="665"/>
      <c r="S42" s="665"/>
      <c r="T42" s="665"/>
      <c r="U42" s="612"/>
    </row>
    <row r="43" spans="1:21" ht="27" customHeight="1" x14ac:dyDescent="0.55000000000000004">
      <c r="A43" s="632"/>
      <c r="B43" s="613" t="s">
        <v>761</v>
      </c>
      <c r="C43" s="614" t="s">
        <v>762</v>
      </c>
      <c r="D43" s="615" t="s">
        <v>763</v>
      </c>
      <c r="E43" s="653">
        <f t="shared" si="0"/>
        <v>63448</v>
      </c>
      <c r="F43" s="665"/>
      <c r="G43" s="665"/>
      <c r="H43" s="664">
        <v>63448</v>
      </c>
      <c r="I43" s="665"/>
      <c r="J43" s="665"/>
      <c r="K43" s="665"/>
      <c r="L43" s="665"/>
      <c r="M43" s="664">
        <v>63448</v>
      </c>
      <c r="N43" s="665"/>
      <c r="O43" s="665"/>
      <c r="P43" s="665"/>
      <c r="Q43" s="665"/>
      <c r="R43" s="665"/>
      <c r="S43" s="665"/>
      <c r="T43" s="665"/>
      <c r="U43" s="612"/>
    </row>
    <row r="44" spans="1:21" x14ac:dyDescent="0.55000000000000004">
      <c r="A44" s="632"/>
      <c r="B44" s="616" t="s">
        <v>764</v>
      </c>
      <c r="C44" s="609" t="s">
        <v>765</v>
      </c>
      <c r="D44" s="617"/>
      <c r="E44" s="653"/>
      <c r="F44" s="665"/>
      <c r="G44" s="665"/>
      <c r="H44" s="666" t="s">
        <v>729</v>
      </c>
      <c r="I44" s="665"/>
      <c r="J44" s="665"/>
      <c r="K44" s="665"/>
      <c r="L44" s="665"/>
      <c r="M44" s="665"/>
      <c r="N44" s="665"/>
      <c r="O44" s="665"/>
      <c r="P44" s="665"/>
      <c r="Q44" s="665"/>
      <c r="R44" s="665"/>
      <c r="S44" s="665"/>
      <c r="T44" s="665"/>
      <c r="U44" s="612"/>
    </row>
    <row r="45" spans="1:21" x14ac:dyDescent="0.55000000000000004">
      <c r="A45" s="632"/>
      <c r="B45" s="616"/>
      <c r="C45" s="609" t="s">
        <v>766</v>
      </c>
      <c r="D45" s="617"/>
      <c r="E45" s="653"/>
      <c r="F45" s="665"/>
      <c r="G45" s="665"/>
      <c r="H45" s="665"/>
      <c r="I45" s="665"/>
      <c r="J45" s="665"/>
      <c r="K45" s="665"/>
      <c r="L45" s="665"/>
      <c r="M45" s="665"/>
      <c r="N45" s="665"/>
      <c r="O45" s="665"/>
      <c r="P45" s="665"/>
      <c r="Q45" s="665"/>
      <c r="R45" s="665"/>
      <c r="S45" s="665"/>
      <c r="T45" s="665"/>
      <c r="U45" s="612"/>
    </row>
    <row r="46" spans="1:21" x14ac:dyDescent="0.55000000000000004">
      <c r="A46" s="632"/>
      <c r="B46" s="616"/>
      <c r="C46" s="609"/>
      <c r="D46" s="617"/>
      <c r="E46" s="653"/>
      <c r="F46" s="665"/>
      <c r="G46" s="665"/>
      <c r="H46" s="665"/>
      <c r="I46" s="665"/>
      <c r="J46" s="665"/>
      <c r="K46" s="665"/>
      <c r="L46" s="665"/>
      <c r="M46" s="665"/>
      <c r="N46" s="665"/>
      <c r="O46" s="665"/>
      <c r="P46" s="665"/>
      <c r="Q46" s="665"/>
      <c r="R46" s="665"/>
      <c r="S46" s="665"/>
      <c r="T46" s="665"/>
      <c r="U46" s="612"/>
    </row>
    <row r="47" spans="1:21" x14ac:dyDescent="0.55000000000000004">
      <c r="A47" s="632"/>
      <c r="B47" s="616" t="s">
        <v>767</v>
      </c>
      <c r="C47" s="609"/>
      <c r="D47" s="617"/>
      <c r="E47" s="653">
        <f t="shared" si="0"/>
        <v>130000</v>
      </c>
      <c r="F47" s="665"/>
      <c r="G47" s="665"/>
      <c r="H47" s="664">
        <v>130000</v>
      </c>
      <c r="I47" s="665"/>
      <c r="J47" s="665"/>
      <c r="K47" s="665"/>
      <c r="L47" s="664">
        <v>130000</v>
      </c>
      <c r="M47" s="665"/>
      <c r="N47" s="665"/>
      <c r="O47" s="665"/>
      <c r="P47" s="665"/>
      <c r="Q47" s="665"/>
      <c r="R47" s="665"/>
      <c r="S47" s="665"/>
      <c r="T47" s="665"/>
      <c r="U47" s="612"/>
    </row>
    <row r="48" spans="1:21" x14ac:dyDescent="0.55000000000000004">
      <c r="A48" s="632"/>
      <c r="B48" s="616" t="s">
        <v>768</v>
      </c>
      <c r="C48" s="609"/>
      <c r="D48" s="617"/>
      <c r="E48" s="653"/>
      <c r="F48" s="665"/>
      <c r="G48" s="665"/>
      <c r="H48" s="666" t="s">
        <v>729</v>
      </c>
      <c r="I48" s="665"/>
      <c r="J48" s="665"/>
      <c r="K48" s="665"/>
      <c r="L48" s="665"/>
      <c r="M48" s="665"/>
      <c r="N48" s="665"/>
      <c r="O48" s="665"/>
      <c r="P48" s="665"/>
      <c r="Q48" s="665"/>
      <c r="R48" s="665"/>
      <c r="S48" s="665"/>
      <c r="T48" s="665"/>
      <c r="U48" s="612"/>
    </row>
    <row r="49" spans="1:21" x14ac:dyDescent="0.55000000000000004">
      <c r="A49" s="632"/>
      <c r="B49" s="616"/>
      <c r="C49" s="609"/>
      <c r="D49" s="617"/>
      <c r="E49" s="653"/>
      <c r="F49" s="665"/>
      <c r="G49" s="665"/>
      <c r="H49" s="667"/>
      <c r="I49" s="665"/>
      <c r="J49" s="665"/>
      <c r="K49" s="665"/>
      <c r="L49" s="667"/>
      <c r="M49" s="665"/>
      <c r="N49" s="665"/>
      <c r="O49" s="665"/>
      <c r="P49" s="665"/>
      <c r="Q49" s="665"/>
      <c r="R49" s="665"/>
      <c r="S49" s="665"/>
      <c r="T49" s="665"/>
      <c r="U49" s="612"/>
    </row>
    <row r="50" spans="1:21" x14ac:dyDescent="0.55000000000000004">
      <c r="A50" s="632"/>
      <c r="B50" s="616" t="s">
        <v>769</v>
      </c>
      <c r="C50" s="609"/>
      <c r="D50" s="617"/>
      <c r="E50" s="653">
        <f t="shared" si="0"/>
        <v>600000</v>
      </c>
      <c r="F50" s="665"/>
      <c r="G50" s="665"/>
      <c r="H50" s="664">
        <v>600000</v>
      </c>
      <c r="I50" s="665"/>
      <c r="J50" s="665"/>
      <c r="K50" s="665"/>
      <c r="L50" s="664">
        <v>600000</v>
      </c>
      <c r="M50" s="665"/>
      <c r="N50" s="665"/>
      <c r="O50" s="665"/>
      <c r="P50" s="665"/>
      <c r="Q50" s="665"/>
      <c r="R50" s="665"/>
      <c r="S50" s="665"/>
      <c r="T50" s="665"/>
      <c r="U50" s="612"/>
    </row>
    <row r="51" spans="1:21" x14ac:dyDescent="0.55000000000000004">
      <c r="A51" s="632"/>
      <c r="B51" s="616" t="s">
        <v>770</v>
      </c>
      <c r="C51" s="609"/>
      <c r="D51" s="617"/>
      <c r="E51" s="653"/>
      <c r="F51" s="665"/>
      <c r="G51" s="665"/>
      <c r="H51" s="666" t="s">
        <v>729</v>
      </c>
      <c r="I51" s="665"/>
      <c r="J51" s="665"/>
      <c r="K51" s="665"/>
      <c r="L51" s="665"/>
      <c r="M51" s="665"/>
      <c r="N51" s="665"/>
      <c r="O51" s="665"/>
      <c r="P51" s="665"/>
      <c r="Q51" s="665"/>
      <c r="R51" s="665"/>
      <c r="S51" s="665"/>
      <c r="T51" s="665"/>
      <c r="U51" s="612"/>
    </row>
    <row r="52" spans="1:21" x14ac:dyDescent="0.55000000000000004">
      <c r="A52" s="632"/>
      <c r="B52" s="616"/>
      <c r="C52" s="609"/>
      <c r="D52" s="617"/>
      <c r="E52" s="653"/>
      <c r="F52" s="665"/>
      <c r="G52" s="665"/>
      <c r="H52" s="665"/>
      <c r="I52" s="665"/>
      <c r="J52" s="665"/>
      <c r="K52" s="665"/>
      <c r="L52" s="665"/>
      <c r="M52" s="665"/>
      <c r="N52" s="665"/>
      <c r="O52" s="665"/>
      <c r="P52" s="665"/>
      <c r="Q52" s="665"/>
      <c r="R52" s="665"/>
      <c r="S52" s="665"/>
      <c r="T52" s="665"/>
      <c r="U52" s="612"/>
    </row>
    <row r="53" spans="1:21" ht="59.25" customHeight="1" x14ac:dyDescent="0.55000000000000004">
      <c r="A53" s="302">
        <v>148</v>
      </c>
      <c r="B53" s="638" t="s">
        <v>492</v>
      </c>
      <c r="C53" s="202"/>
      <c r="D53" s="202"/>
      <c r="E53" s="653"/>
      <c r="F53" s="661"/>
      <c r="G53" s="661"/>
      <c r="H53" s="661"/>
      <c r="I53" s="661"/>
      <c r="J53" s="661"/>
      <c r="K53" s="661"/>
      <c r="L53" s="661"/>
      <c r="M53" s="661"/>
      <c r="N53" s="661"/>
      <c r="O53" s="661"/>
      <c r="P53" s="661"/>
      <c r="Q53" s="661"/>
      <c r="R53" s="661"/>
      <c r="S53" s="661"/>
      <c r="T53" s="661"/>
      <c r="U53" s="131"/>
    </row>
    <row r="54" spans="1:21" x14ac:dyDescent="0.55000000000000004">
      <c r="A54" s="302"/>
      <c r="B54" s="639" t="s">
        <v>771</v>
      </c>
      <c r="C54" s="203" t="s">
        <v>772</v>
      </c>
      <c r="D54" s="223" t="s">
        <v>773</v>
      </c>
      <c r="E54" s="653">
        <f t="shared" si="0"/>
        <v>0</v>
      </c>
      <c r="F54" s="654"/>
      <c r="G54" s="654"/>
      <c r="H54" s="654"/>
      <c r="I54" s="654"/>
      <c r="J54" s="654"/>
      <c r="K54" s="654"/>
      <c r="L54" s="654"/>
      <c r="M54" s="654"/>
      <c r="N54" s="654"/>
      <c r="O54" s="654"/>
      <c r="P54" s="654"/>
      <c r="Q54" s="654"/>
      <c r="R54" s="654"/>
      <c r="S54" s="654"/>
      <c r="T54" s="654"/>
      <c r="U54" s="135"/>
    </row>
    <row r="55" spans="1:21" x14ac:dyDescent="0.55000000000000004">
      <c r="A55" s="302"/>
      <c r="B55" s="640" t="s">
        <v>774</v>
      </c>
      <c r="C55" s="203"/>
      <c r="D55" s="202"/>
      <c r="E55" s="653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  <c r="Q55" s="654"/>
      <c r="R55" s="654"/>
      <c r="S55" s="654"/>
      <c r="T55" s="654"/>
      <c r="U55" s="135"/>
    </row>
    <row r="56" spans="1:21" x14ac:dyDescent="0.55000000000000004">
      <c r="A56" s="302"/>
      <c r="B56" s="640" t="s">
        <v>775</v>
      </c>
      <c r="C56" s="203"/>
      <c r="D56" s="202"/>
      <c r="E56" s="653"/>
      <c r="F56" s="654"/>
      <c r="G56" s="654"/>
      <c r="H56" s="654"/>
      <c r="I56" s="654"/>
      <c r="J56" s="654"/>
      <c r="K56" s="654"/>
      <c r="L56" s="654"/>
      <c r="M56" s="654"/>
      <c r="N56" s="654"/>
      <c r="O56" s="654"/>
      <c r="P56" s="654"/>
      <c r="Q56" s="654"/>
      <c r="R56" s="654"/>
      <c r="S56" s="654"/>
      <c r="T56" s="654"/>
      <c r="U56" s="135"/>
    </row>
    <row r="57" spans="1:21" x14ac:dyDescent="0.55000000000000004">
      <c r="A57" s="302"/>
      <c r="B57" s="607" t="s">
        <v>776</v>
      </c>
      <c r="C57" s="255"/>
      <c r="D57" s="255"/>
      <c r="E57" s="653"/>
      <c r="F57" s="654"/>
      <c r="G57" s="654"/>
      <c r="H57" s="654"/>
      <c r="I57" s="654"/>
      <c r="J57" s="654"/>
      <c r="K57" s="654"/>
      <c r="L57" s="654"/>
      <c r="M57" s="654"/>
      <c r="N57" s="654"/>
      <c r="O57" s="654"/>
      <c r="P57" s="654"/>
      <c r="Q57" s="654"/>
      <c r="R57" s="654"/>
      <c r="S57" s="654"/>
      <c r="T57" s="654"/>
      <c r="U57" s="135"/>
    </row>
    <row r="58" spans="1:21" x14ac:dyDescent="0.55000000000000004">
      <c r="A58" s="641"/>
      <c r="B58" s="245" t="s">
        <v>777</v>
      </c>
      <c r="C58" s="252" t="s">
        <v>778</v>
      </c>
      <c r="D58" s="642" t="s">
        <v>779</v>
      </c>
      <c r="E58" s="653">
        <f t="shared" si="0"/>
        <v>34200</v>
      </c>
      <c r="F58" s="668"/>
      <c r="G58" s="669"/>
      <c r="H58" s="668">
        <v>34200</v>
      </c>
      <c r="I58" s="668"/>
      <c r="J58" s="668"/>
      <c r="K58" s="668">
        <v>3420</v>
      </c>
      <c r="L58" s="668">
        <v>3420</v>
      </c>
      <c r="M58" s="668">
        <v>3420</v>
      </c>
      <c r="N58" s="668">
        <v>3420</v>
      </c>
      <c r="O58" s="668">
        <v>3420</v>
      </c>
      <c r="P58" s="668">
        <v>3420</v>
      </c>
      <c r="Q58" s="1697">
        <v>3420</v>
      </c>
      <c r="R58" s="668">
        <v>3420</v>
      </c>
      <c r="S58" s="1697">
        <v>3420</v>
      </c>
      <c r="T58" s="668">
        <v>3420</v>
      </c>
      <c r="U58" s="618"/>
    </row>
    <row r="59" spans="1:21" x14ac:dyDescent="0.55000000000000004">
      <c r="A59" s="643"/>
      <c r="B59" s="293" t="s">
        <v>780</v>
      </c>
      <c r="C59" s="619" t="s">
        <v>781</v>
      </c>
      <c r="D59" s="644"/>
      <c r="E59" s="653"/>
      <c r="F59" s="670"/>
      <c r="G59" s="671"/>
      <c r="H59" s="669" t="s">
        <v>729</v>
      </c>
      <c r="I59" s="672"/>
      <c r="J59" s="672"/>
      <c r="K59" s="672"/>
      <c r="L59" s="672"/>
      <c r="M59" s="672"/>
      <c r="N59" s="672"/>
      <c r="O59" s="672"/>
      <c r="P59" s="672"/>
      <c r="Q59" s="672"/>
      <c r="R59" s="672"/>
      <c r="S59" s="672"/>
      <c r="T59" s="672"/>
      <c r="U59" s="618"/>
    </row>
    <row r="60" spans="1:21" x14ac:dyDescent="0.55000000000000004">
      <c r="A60" s="643"/>
      <c r="B60" s="293" t="s">
        <v>782</v>
      </c>
      <c r="C60" s="619" t="s">
        <v>783</v>
      </c>
      <c r="D60" s="644"/>
      <c r="E60" s="653"/>
      <c r="F60" s="670"/>
      <c r="G60" s="671"/>
      <c r="H60" s="671"/>
      <c r="I60" s="672"/>
      <c r="J60" s="672"/>
      <c r="K60" s="672"/>
      <c r="L60" s="672"/>
      <c r="M60" s="672"/>
      <c r="N60" s="672"/>
      <c r="O60" s="672"/>
      <c r="P60" s="672"/>
      <c r="Q60" s="672"/>
      <c r="R60" s="672"/>
      <c r="S60" s="672"/>
      <c r="T60" s="672"/>
      <c r="U60" s="618"/>
    </row>
    <row r="61" spans="1:21" x14ac:dyDescent="0.55000000000000004">
      <c r="A61" s="202"/>
      <c r="B61" s="202"/>
      <c r="C61" s="202"/>
      <c r="D61" s="202"/>
      <c r="E61" s="653"/>
      <c r="F61" s="661"/>
      <c r="G61" s="661"/>
      <c r="H61" s="661"/>
      <c r="I61" s="661"/>
      <c r="J61" s="661"/>
      <c r="K61" s="661"/>
      <c r="L61" s="661"/>
      <c r="M61" s="661"/>
      <c r="N61" s="661"/>
      <c r="O61" s="661"/>
      <c r="P61" s="661"/>
      <c r="Q61" s="661"/>
      <c r="R61" s="661"/>
      <c r="S61" s="661"/>
      <c r="T61" s="661"/>
      <c r="U61" s="131"/>
    </row>
    <row r="62" spans="1:21" x14ac:dyDescent="0.55000000000000004">
      <c r="A62" s="632"/>
      <c r="B62" s="620" t="s">
        <v>784</v>
      </c>
      <c r="C62" s="1694" t="s">
        <v>785</v>
      </c>
      <c r="D62" s="645" t="s">
        <v>786</v>
      </c>
      <c r="E62" s="653">
        <f t="shared" si="0"/>
        <v>53800</v>
      </c>
      <c r="F62" s="673">
        <v>53800</v>
      </c>
      <c r="G62" s="666"/>
      <c r="H62" s="663"/>
      <c r="I62" s="665"/>
      <c r="J62" s="665"/>
      <c r="K62" s="674"/>
      <c r="L62" s="653">
        <f>E62</f>
        <v>53800</v>
      </c>
      <c r="M62" s="665"/>
      <c r="N62" s="665"/>
      <c r="O62" s="665"/>
      <c r="P62" s="665"/>
      <c r="Q62" s="665"/>
      <c r="R62" s="665"/>
      <c r="S62" s="665"/>
      <c r="T62" s="665"/>
      <c r="U62" s="612"/>
    </row>
    <row r="63" spans="1:21" ht="43.5" x14ac:dyDescent="0.55000000000000004">
      <c r="A63" s="632"/>
      <c r="B63" s="620" t="s">
        <v>787</v>
      </c>
      <c r="C63" s="609" t="s">
        <v>788</v>
      </c>
      <c r="D63" s="645"/>
      <c r="E63" s="675"/>
      <c r="F63" s="676"/>
      <c r="G63" s="666"/>
      <c r="H63" s="666"/>
      <c r="I63" s="665"/>
      <c r="J63" s="665"/>
      <c r="K63" s="666"/>
      <c r="L63" s="666"/>
      <c r="M63" s="665"/>
      <c r="N63" s="665"/>
      <c r="O63" s="665"/>
      <c r="P63" s="665"/>
      <c r="Q63" s="665"/>
      <c r="R63" s="665"/>
      <c r="S63" s="665"/>
      <c r="T63" s="665"/>
      <c r="U63" s="612"/>
    </row>
    <row r="64" spans="1:21" x14ac:dyDescent="0.55000000000000004">
      <c r="A64" s="632"/>
      <c r="B64" s="620" t="s">
        <v>789</v>
      </c>
      <c r="C64" s="609" t="s">
        <v>790</v>
      </c>
      <c r="D64" s="645"/>
      <c r="E64" s="675"/>
      <c r="F64" s="676"/>
      <c r="G64" s="666"/>
      <c r="H64" s="666"/>
      <c r="I64" s="665"/>
      <c r="J64" s="665"/>
      <c r="K64" s="666"/>
      <c r="L64" s="666"/>
      <c r="M64" s="665"/>
      <c r="N64" s="665"/>
      <c r="O64" s="665"/>
      <c r="P64" s="665"/>
      <c r="Q64" s="665"/>
      <c r="R64" s="665"/>
      <c r="S64" s="665"/>
      <c r="T64" s="665"/>
      <c r="U64" s="612"/>
    </row>
    <row r="65" spans="1:21" x14ac:dyDescent="0.55000000000000004">
      <c r="A65" s="646"/>
      <c r="B65" s="647"/>
      <c r="C65" s="648"/>
      <c r="D65" s="648"/>
      <c r="E65" s="649"/>
      <c r="F65" s="649"/>
      <c r="G65" s="649"/>
      <c r="H65" s="649"/>
      <c r="I65" s="649"/>
      <c r="J65" s="649"/>
      <c r="K65" s="649"/>
      <c r="L65" s="649"/>
      <c r="M65" s="649"/>
      <c r="N65" s="649"/>
      <c r="O65" s="649"/>
      <c r="P65" s="649"/>
      <c r="Q65" s="649"/>
      <c r="R65" s="649"/>
      <c r="S65" s="649"/>
      <c r="T65" s="649"/>
      <c r="U65" s="622"/>
    </row>
    <row r="66" spans="1:21" x14ac:dyDescent="0.55000000000000004">
      <c r="A66" s="137"/>
      <c r="B66" s="137"/>
      <c r="C66" s="137"/>
      <c r="D66" s="137"/>
      <c r="E66" s="1695">
        <f>SUM(E15:E65)</f>
        <v>1575098</v>
      </c>
      <c r="F66" s="1695">
        <f t="shared" ref="F66:T66" si="1">SUM(F15:F65)</f>
        <v>143800</v>
      </c>
      <c r="G66" s="699">
        <f t="shared" si="1"/>
        <v>0</v>
      </c>
      <c r="H66" s="700">
        <f t="shared" si="1"/>
        <v>1431298</v>
      </c>
      <c r="I66" s="700">
        <f t="shared" si="1"/>
        <v>0</v>
      </c>
      <c r="J66" s="701">
        <f t="shared" si="1"/>
        <v>498000</v>
      </c>
      <c r="K66" s="701">
        <f t="shared" si="1"/>
        <v>34120</v>
      </c>
      <c r="L66" s="701">
        <f t="shared" si="1"/>
        <v>821095</v>
      </c>
      <c r="M66" s="701">
        <f t="shared" si="1"/>
        <v>96868</v>
      </c>
      <c r="N66" s="701">
        <f t="shared" si="1"/>
        <v>35820</v>
      </c>
      <c r="O66" s="701">
        <f t="shared" si="1"/>
        <v>35820</v>
      </c>
      <c r="P66" s="701">
        <f t="shared" si="1"/>
        <v>35820</v>
      </c>
      <c r="Q66" s="701">
        <f t="shared" si="1"/>
        <v>3420</v>
      </c>
      <c r="R66" s="701">
        <f t="shared" si="1"/>
        <v>3420</v>
      </c>
      <c r="S66" s="701">
        <f t="shared" si="1"/>
        <v>7295</v>
      </c>
      <c r="T66" s="700">
        <f t="shared" si="1"/>
        <v>3420</v>
      </c>
      <c r="U66" s="137"/>
    </row>
  </sheetData>
  <mergeCells count="9">
    <mergeCell ref="A1:U1"/>
    <mergeCell ref="A11:A13"/>
    <mergeCell ref="B11:B13"/>
    <mergeCell ref="E11:H11"/>
    <mergeCell ref="I11:T11"/>
    <mergeCell ref="I12:K12"/>
    <mergeCell ref="L12:N12"/>
    <mergeCell ref="O12:Q12"/>
    <mergeCell ref="R12:T12"/>
  </mergeCells>
  <pageMargins left="0.59055118110236227" right="0.11811023622047245" top="0.55118110236220474" bottom="0.35433070866141736" header="0.31496062992125984" footer="0.31496062992125984"/>
  <pageSetup paperSize="5" scale="68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2">
    <tabColor rgb="FFFFFF00"/>
  </sheetPr>
  <dimension ref="A1:U51"/>
  <sheetViews>
    <sheetView topLeftCell="A43" zoomScale="70" zoomScaleNormal="70" workbookViewId="0">
      <selection activeCell="C45" sqref="C45"/>
    </sheetView>
  </sheetViews>
  <sheetFormatPr defaultColWidth="9.140625" defaultRowHeight="24" x14ac:dyDescent="0.55000000000000004"/>
  <cols>
    <col min="1" max="1" width="5.7109375" style="117" customWidth="1"/>
    <col min="2" max="2" width="33.28515625" style="117" customWidth="1"/>
    <col min="3" max="3" width="23" style="117" customWidth="1"/>
    <col min="4" max="4" width="16.7109375" style="117" customWidth="1"/>
    <col min="5" max="5" width="11.85546875" style="117" customWidth="1"/>
    <col min="6" max="6" width="10.7109375" style="117" customWidth="1"/>
    <col min="7" max="7" width="8.28515625" style="117" customWidth="1"/>
    <col min="8" max="8" width="10.28515625" style="117" customWidth="1"/>
    <col min="9" max="9" width="10" style="117" customWidth="1"/>
    <col min="10" max="10" width="11" style="117" customWidth="1"/>
    <col min="11" max="11" width="10.28515625" style="117" customWidth="1"/>
    <col min="12" max="12" width="10.42578125" style="117" bestFit="1" customWidth="1"/>
    <col min="13" max="16" width="9.28515625" style="117" bestFit="1" customWidth="1"/>
    <col min="17" max="17" width="10.85546875" style="117" customWidth="1"/>
    <col min="18" max="20" width="9.28515625" style="117" bestFit="1" customWidth="1"/>
    <col min="21" max="16384" width="9.140625" style="117"/>
  </cols>
  <sheetData>
    <row r="1" spans="1:21" ht="33" x14ac:dyDescent="0.75">
      <c r="A1" s="1775" t="s">
        <v>401</v>
      </c>
      <c r="B1" s="1775"/>
      <c r="C1" s="1775"/>
      <c r="D1" s="1775"/>
      <c r="E1" s="1775"/>
      <c r="F1" s="1775"/>
      <c r="G1" s="1775"/>
      <c r="H1" s="1775"/>
      <c r="I1" s="1775"/>
      <c r="J1" s="1775"/>
      <c r="K1" s="1775"/>
      <c r="L1" s="1775"/>
      <c r="M1" s="1775"/>
      <c r="N1" s="1775"/>
      <c r="O1" s="1775"/>
      <c r="P1" s="1775"/>
      <c r="Q1" s="1775"/>
      <c r="R1" s="1775"/>
      <c r="S1" s="1775"/>
      <c r="T1" s="1775"/>
      <c r="U1" s="1775"/>
    </row>
    <row r="2" spans="1:21" ht="12.75" customHeight="1" x14ac:dyDescent="0.65">
      <c r="A2" s="382"/>
      <c r="B2" s="382"/>
      <c r="C2" s="382"/>
      <c r="D2" s="382"/>
      <c r="E2" s="382"/>
      <c r="F2" s="382"/>
      <c r="G2" s="382"/>
      <c r="H2" s="382"/>
      <c r="I2" s="382"/>
    </row>
    <row r="3" spans="1:21" ht="21" customHeight="1" x14ac:dyDescent="0.55000000000000004">
      <c r="A3" s="383"/>
      <c r="B3" s="384" t="s">
        <v>26</v>
      </c>
      <c r="C3" s="385" t="s">
        <v>34</v>
      </c>
      <c r="E3" s="386" t="s">
        <v>29</v>
      </c>
      <c r="G3" s="387" t="s">
        <v>30</v>
      </c>
      <c r="I3" s="388"/>
      <c r="K3" s="387" t="s">
        <v>27</v>
      </c>
    </row>
    <row r="4" spans="1:21" ht="21" customHeight="1" x14ac:dyDescent="0.55000000000000004">
      <c r="A4" s="383"/>
      <c r="B4" s="384" t="s">
        <v>48</v>
      </c>
      <c r="C4" s="385" t="s">
        <v>155</v>
      </c>
      <c r="D4" s="389"/>
      <c r="F4" s="390"/>
      <c r="G4" s="390"/>
      <c r="H4" s="390"/>
    </row>
    <row r="5" spans="1:21" s="1" customFormat="1" ht="21" customHeight="1" x14ac:dyDescent="0.55000000000000004">
      <c r="A5" s="25"/>
      <c r="B5" s="45" t="s">
        <v>515</v>
      </c>
      <c r="C5" s="28" t="s">
        <v>703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704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D8" s="1" t="s">
        <v>705</v>
      </c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100" t="s">
        <v>706</v>
      </c>
      <c r="E9" s="21"/>
      <c r="F9" s="2"/>
      <c r="G9" s="2"/>
      <c r="H9" s="2"/>
    </row>
    <row r="10" spans="1:21" s="1" customFormat="1" ht="21" customHeight="1" x14ac:dyDescent="0.65">
      <c r="A10" s="25"/>
      <c r="B10" s="27"/>
      <c r="C10" s="18"/>
      <c r="D10" s="1824" t="s">
        <v>707</v>
      </c>
      <c r="E10" s="1824"/>
      <c r="F10" s="1824"/>
      <c r="G10" s="2"/>
      <c r="H10" s="2"/>
    </row>
    <row r="11" spans="1:21" s="1" customFormat="1" ht="21" customHeight="1" x14ac:dyDescent="0.65">
      <c r="A11" s="25"/>
      <c r="B11" s="27"/>
      <c r="C11" s="18"/>
      <c r="D11" s="1772" t="s">
        <v>708</v>
      </c>
      <c r="E11" s="1772"/>
      <c r="F11" s="1772"/>
      <c r="G11" s="1772"/>
      <c r="H11" s="2"/>
    </row>
    <row r="12" spans="1:21" s="1" customFormat="1" ht="21" customHeight="1" x14ac:dyDescent="0.65">
      <c r="A12" s="25"/>
      <c r="B12" s="27"/>
      <c r="C12" s="18"/>
      <c r="D12" s="1788" t="s">
        <v>709</v>
      </c>
      <c r="E12" s="1788"/>
      <c r="F12" s="1788"/>
      <c r="G12" s="1788"/>
      <c r="H12" s="2"/>
    </row>
    <row r="13" spans="1:21" ht="21" customHeight="1" x14ac:dyDescent="0.55000000000000004">
      <c r="A13" s="1818" t="s">
        <v>0</v>
      </c>
      <c r="B13" s="1818" t="s">
        <v>31</v>
      </c>
      <c r="C13" s="120"/>
      <c r="D13" s="393" t="s">
        <v>24</v>
      </c>
      <c r="E13" s="1821" t="s">
        <v>1</v>
      </c>
      <c r="F13" s="1822"/>
      <c r="G13" s="1822"/>
      <c r="H13" s="1823"/>
      <c r="I13" s="1767" t="s">
        <v>203</v>
      </c>
      <c r="J13" s="1768"/>
      <c r="K13" s="1768"/>
      <c r="L13" s="1768"/>
      <c r="M13" s="1768"/>
      <c r="N13" s="1768"/>
      <c r="O13" s="1768"/>
      <c r="P13" s="1768"/>
      <c r="Q13" s="1768"/>
      <c r="R13" s="1768"/>
      <c r="S13" s="1768"/>
      <c r="T13" s="1769"/>
      <c r="U13" s="352"/>
    </row>
    <row r="14" spans="1:21" ht="21" customHeight="1" x14ac:dyDescent="0.55000000000000004">
      <c r="A14" s="1819"/>
      <c r="B14" s="1819"/>
      <c r="C14" s="394" t="s">
        <v>23</v>
      </c>
      <c r="D14" s="350" t="s">
        <v>25</v>
      </c>
      <c r="E14" s="395" t="s">
        <v>5</v>
      </c>
      <c r="F14" s="235" t="s">
        <v>204</v>
      </c>
      <c r="G14" s="235" t="s">
        <v>205</v>
      </c>
      <c r="H14" s="235" t="s">
        <v>206</v>
      </c>
      <c r="I14" s="1767" t="s">
        <v>207</v>
      </c>
      <c r="J14" s="1768"/>
      <c r="K14" s="1769"/>
      <c r="L14" s="1767" t="s">
        <v>208</v>
      </c>
      <c r="M14" s="1768"/>
      <c r="N14" s="1769"/>
      <c r="O14" s="1767" t="s">
        <v>209</v>
      </c>
      <c r="P14" s="1768"/>
      <c r="Q14" s="1769"/>
      <c r="R14" s="1767" t="s">
        <v>210</v>
      </c>
      <c r="S14" s="1768"/>
      <c r="T14" s="1769"/>
      <c r="U14" s="215" t="s">
        <v>8</v>
      </c>
    </row>
    <row r="15" spans="1:21" ht="21" customHeight="1" x14ac:dyDescent="0.55000000000000004">
      <c r="A15" s="1820"/>
      <c r="B15" s="1820"/>
      <c r="C15" s="396"/>
      <c r="D15" s="397"/>
      <c r="E15" s="398"/>
      <c r="F15" s="238" t="s">
        <v>6</v>
      </c>
      <c r="G15" s="238" t="s">
        <v>6</v>
      </c>
      <c r="H15" s="238" t="s">
        <v>6</v>
      </c>
      <c r="I15" s="239" t="s">
        <v>211</v>
      </c>
      <c r="J15" s="239" t="s">
        <v>212</v>
      </c>
      <c r="K15" s="239" t="s">
        <v>213</v>
      </c>
      <c r="L15" s="239" t="s">
        <v>214</v>
      </c>
      <c r="M15" s="239" t="s">
        <v>215</v>
      </c>
      <c r="N15" s="239" t="s">
        <v>216</v>
      </c>
      <c r="O15" s="239" t="s">
        <v>217</v>
      </c>
      <c r="P15" s="239" t="s">
        <v>218</v>
      </c>
      <c r="Q15" s="239" t="s">
        <v>219</v>
      </c>
      <c r="R15" s="239" t="s">
        <v>220</v>
      </c>
      <c r="S15" s="239" t="s">
        <v>221</v>
      </c>
      <c r="T15" s="239" t="s">
        <v>222</v>
      </c>
      <c r="U15" s="353"/>
    </row>
    <row r="16" spans="1:21" ht="69.75" x14ac:dyDescent="0.55000000000000004">
      <c r="A16" s="510">
        <v>149</v>
      </c>
      <c r="B16" s="686" t="s">
        <v>493</v>
      </c>
      <c r="C16" s="462"/>
      <c r="D16" s="462"/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0"/>
      <c r="P16" s="690"/>
      <c r="Q16" s="690"/>
      <c r="R16" s="690"/>
      <c r="S16" s="690"/>
      <c r="T16" s="690"/>
      <c r="U16" s="702"/>
    </row>
    <row r="17" spans="1:21" x14ac:dyDescent="0.55000000000000004">
      <c r="A17" s="205"/>
      <c r="B17" s="197" t="s">
        <v>791</v>
      </c>
      <c r="C17" s="197" t="s">
        <v>792</v>
      </c>
      <c r="D17" s="727" t="s">
        <v>793</v>
      </c>
      <c r="E17" s="792">
        <f>F17+G17+H17</f>
        <v>50000</v>
      </c>
      <c r="F17" s="813">
        <v>50000</v>
      </c>
      <c r="G17" s="814"/>
      <c r="H17" s="814"/>
      <c r="I17" s="814"/>
      <c r="J17" s="815">
        <v>50000</v>
      </c>
      <c r="K17" s="814"/>
      <c r="L17" s="814"/>
      <c r="M17" s="814"/>
      <c r="N17" s="814"/>
      <c r="O17" s="814"/>
      <c r="P17" s="814"/>
      <c r="Q17" s="814"/>
      <c r="R17" s="814"/>
      <c r="S17" s="691"/>
      <c r="T17" s="691"/>
      <c r="U17" s="793" t="s">
        <v>821</v>
      </c>
    </row>
    <row r="18" spans="1:21" x14ac:dyDescent="0.55000000000000004">
      <c r="A18" s="205"/>
      <c r="B18" s="794" t="s">
        <v>794</v>
      </c>
      <c r="C18" s="197" t="s">
        <v>795</v>
      </c>
      <c r="D18" s="727"/>
      <c r="E18" s="792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691"/>
      <c r="T18" s="691"/>
      <c r="U18" s="205"/>
    </row>
    <row r="19" spans="1:21" x14ac:dyDescent="0.55000000000000004">
      <c r="A19" s="205"/>
      <c r="B19" s="197" t="s">
        <v>796</v>
      </c>
      <c r="C19" s="197" t="s">
        <v>797</v>
      </c>
      <c r="D19" s="727"/>
      <c r="E19" s="792"/>
      <c r="F19" s="814"/>
      <c r="G19" s="814"/>
      <c r="H19" s="814"/>
      <c r="I19" s="814"/>
      <c r="J19" s="814"/>
      <c r="K19" s="814"/>
      <c r="L19" s="814"/>
      <c r="M19" s="814"/>
      <c r="N19" s="814"/>
      <c r="O19" s="814"/>
      <c r="P19" s="814"/>
      <c r="Q19" s="814"/>
      <c r="R19" s="814"/>
      <c r="S19" s="691"/>
      <c r="T19" s="691"/>
      <c r="U19" s="205"/>
    </row>
    <row r="20" spans="1:21" x14ac:dyDescent="0.55000000000000004">
      <c r="A20" s="205"/>
      <c r="B20" s="197" t="s">
        <v>798</v>
      </c>
      <c r="C20" s="794" t="s">
        <v>799</v>
      </c>
      <c r="D20" s="727"/>
      <c r="E20" s="792"/>
      <c r="F20" s="814"/>
      <c r="G20" s="814"/>
      <c r="H20" s="814"/>
      <c r="I20" s="814"/>
      <c r="J20" s="814"/>
      <c r="K20" s="814"/>
      <c r="L20" s="814"/>
      <c r="M20" s="814"/>
      <c r="N20" s="814"/>
      <c r="O20" s="814"/>
      <c r="P20" s="814"/>
      <c r="Q20" s="814"/>
      <c r="R20" s="814"/>
      <c r="S20" s="691"/>
      <c r="T20" s="691"/>
      <c r="U20" s="205"/>
    </row>
    <row r="21" spans="1:21" x14ac:dyDescent="0.55000000000000004">
      <c r="A21" s="205"/>
      <c r="B21" s="273"/>
      <c r="C21" s="197"/>
      <c r="D21" s="727"/>
      <c r="E21" s="792"/>
      <c r="F21" s="814"/>
      <c r="G21" s="814"/>
      <c r="H21" s="814"/>
      <c r="I21" s="814"/>
      <c r="J21" s="814"/>
      <c r="K21" s="814"/>
      <c r="L21" s="814"/>
      <c r="M21" s="814"/>
      <c r="N21" s="814"/>
      <c r="O21" s="814"/>
      <c r="P21" s="814"/>
      <c r="Q21" s="814"/>
      <c r="R21" s="814"/>
      <c r="S21" s="691"/>
      <c r="T21" s="691"/>
      <c r="U21" s="205"/>
    </row>
    <row r="22" spans="1:21" x14ac:dyDescent="0.55000000000000004">
      <c r="A22" s="302"/>
      <c r="B22" s="638"/>
      <c r="C22" s="399"/>
      <c r="D22" s="816"/>
      <c r="E22" s="7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692"/>
      <c r="S22" s="693"/>
      <c r="T22" s="693"/>
      <c r="U22" s="399"/>
    </row>
    <row r="23" spans="1:21" x14ac:dyDescent="0.55000000000000004">
      <c r="A23" s="205"/>
      <c r="B23" s="795" t="s">
        <v>800</v>
      </c>
      <c r="C23" s="252" t="s">
        <v>801</v>
      </c>
      <c r="D23" s="817" t="s">
        <v>802</v>
      </c>
      <c r="E23" s="792">
        <f t="shared" ref="E23:E26" si="0">F23+G23+H23</f>
        <v>5700</v>
      </c>
      <c r="F23" s="694">
        <v>5700</v>
      </c>
      <c r="G23" s="814"/>
      <c r="H23" s="814"/>
      <c r="I23" s="814"/>
      <c r="J23" s="814"/>
      <c r="K23" s="815">
        <v>2850</v>
      </c>
      <c r="L23" s="814"/>
      <c r="M23" s="814"/>
      <c r="N23" s="814"/>
      <c r="O23" s="814"/>
      <c r="P23" s="814"/>
      <c r="Q23" s="815">
        <v>2850</v>
      </c>
      <c r="R23" s="814"/>
      <c r="S23" s="691"/>
      <c r="T23" s="691"/>
      <c r="U23" s="205"/>
    </row>
    <row r="24" spans="1:21" x14ac:dyDescent="0.55000000000000004">
      <c r="A24" s="205"/>
      <c r="B24" s="683" t="s">
        <v>803</v>
      </c>
      <c r="C24" s="252" t="s">
        <v>804</v>
      </c>
      <c r="D24" s="725"/>
      <c r="E24" s="792"/>
      <c r="F24" s="696"/>
      <c r="G24" s="814"/>
      <c r="H24" s="814"/>
      <c r="I24" s="814"/>
      <c r="J24" s="814"/>
      <c r="K24" s="814"/>
      <c r="L24" s="814"/>
      <c r="M24" s="814"/>
      <c r="N24" s="814"/>
      <c r="O24" s="814"/>
      <c r="P24" s="814"/>
      <c r="Q24" s="814"/>
      <c r="R24" s="814"/>
      <c r="S24" s="691"/>
      <c r="T24" s="691"/>
      <c r="U24" s="205"/>
    </row>
    <row r="25" spans="1:21" x14ac:dyDescent="0.55000000000000004">
      <c r="A25" s="205"/>
      <c r="B25" s="796"/>
      <c r="C25" s="252"/>
      <c r="D25" s="725"/>
      <c r="E25" s="792"/>
      <c r="F25" s="696"/>
      <c r="G25" s="814"/>
      <c r="H25" s="814"/>
      <c r="I25" s="814"/>
      <c r="J25" s="814"/>
      <c r="K25" s="814"/>
      <c r="L25" s="814"/>
      <c r="M25" s="814"/>
      <c r="N25" s="814"/>
      <c r="O25" s="814"/>
      <c r="P25" s="814"/>
      <c r="Q25" s="814"/>
      <c r="R25" s="814"/>
      <c r="S25" s="691"/>
      <c r="T25" s="691"/>
      <c r="U25" s="205"/>
    </row>
    <row r="26" spans="1:21" x14ac:dyDescent="0.55000000000000004">
      <c r="A26" s="205"/>
      <c r="B26" s="795" t="s">
        <v>805</v>
      </c>
      <c r="C26" s="252" t="s">
        <v>806</v>
      </c>
      <c r="D26" s="817" t="s">
        <v>807</v>
      </c>
      <c r="E26" s="792">
        <f t="shared" si="0"/>
        <v>20000</v>
      </c>
      <c r="F26" s="694">
        <v>20000</v>
      </c>
      <c r="G26" s="814"/>
      <c r="H26" s="814"/>
      <c r="I26" s="814"/>
      <c r="J26" s="814"/>
      <c r="K26" s="814"/>
      <c r="L26" s="814"/>
      <c r="M26" s="814"/>
      <c r="N26" s="814"/>
      <c r="O26" s="814"/>
      <c r="P26" s="814"/>
      <c r="Q26" s="697">
        <v>20000</v>
      </c>
      <c r="R26" s="814"/>
      <c r="S26" s="691"/>
      <c r="T26" s="691"/>
      <c r="U26" s="205"/>
    </row>
    <row r="27" spans="1:21" x14ac:dyDescent="0.55000000000000004">
      <c r="A27" s="205"/>
      <c r="B27" s="683" t="s">
        <v>808</v>
      </c>
      <c r="C27" s="252" t="s">
        <v>809</v>
      </c>
      <c r="D27" s="818"/>
      <c r="E27" s="792"/>
      <c r="F27" s="696"/>
      <c r="G27" s="814"/>
      <c r="H27" s="814"/>
      <c r="I27" s="814"/>
      <c r="J27" s="814"/>
      <c r="K27" s="814"/>
      <c r="L27" s="814"/>
      <c r="M27" s="814"/>
      <c r="N27" s="814"/>
      <c r="O27" s="814"/>
      <c r="P27" s="814"/>
      <c r="Q27" s="814"/>
      <c r="R27" s="814"/>
      <c r="S27" s="691"/>
      <c r="T27" s="691"/>
      <c r="U27" s="205"/>
    </row>
    <row r="28" spans="1:21" x14ac:dyDescent="0.55000000000000004">
      <c r="A28" s="205"/>
      <c r="B28" s="684" t="s">
        <v>810</v>
      </c>
      <c r="C28" s="252" t="s">
        <v>811</v>
      </c>
      <c r="D28" s="818"/>
      <c r="E28" s="792"/>
      <c r="F28" s="695"/>
      <c r="G28" s="814"/>
      <c r="H28" s="814"/>
      <c r="I28" s="814"/>
      <c r="J28" s="814"/>
      <c r="K28" s="814"/>
      <c r="L28" s="814"/>
      <c r="M28" s="814"/>
      <c r="N28" s="814"/>
      <c r="O28" s="814"/>
      <c r="P28" s="814"/>
      <c r="Q28" s="814"/>
      <c r="R28" s="814"/>
      <c r="S28" s="691"/>
      <c r="T28" s="691"/>
      <c r="U28" s="205"/>
    </row>
    <row r="29" spans="1:21" x14ac:dyDescent="0.55000000000000004">
      <c r="A29" s="205"/>
      <c r="B29" s="684"/>
      <c r="C29" s="252"/>
      <c r="D29" s="818"/>
      <c r="E29" s="792"/>
      <c r="F29" s="695"/>
      <c r="G29" s="814"/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814"/>
      <c r="S29" s="691"/>
      <c r="T29" s="691"/>
      <c r="U29" s="205"/>
    </row>
    <row r="30" spans="1:21" x14ac:dyDescent="0.55000000000000004">
      <c r="A30" s="302"/>
      <c r="B30" s="639" t="s">
        <v>812</v>
      </c>
      <c r="C30" s="203" t="s">
        <v>772</v>
      </c>
      <c r="D30" s="727" t="s">
        <v>813</v>
      </c>
      <c r="E30" s="792"/>
      <c r="F30" s="661"/>
      <c r="G30" s="661"/>
      <c r="H30" s="661"/>
      <c r="I30" s="661"/>
      <c r="J30" s="661"/>
      <c r="K30" s="661"/>
      <c r="L30" s="661"/>
      <c r="M30" s="661"/>
      <c r="N30" s="661"/>
      <c r="O30" s="661"/>
      <c r="P30" s="661"/>
      <c r="Q30" s="661"/>
      <c r="R30" s="661"/>
      <c r="S30" s="661"/>
      <c r="T30" s="661"/>
      <c r="U30" s="202"/>
    </row>
    <row r="31" spans="1:21" x14ac:dyDescent="0.55000000000000004">
      <c r="A31" s="302"/>
      <c r="B31" s="640" t="s">
        <v>814</v>
      </c>
      <c r="C31" s="203"/>
      <c r="D31" s="223"/>
      <c r="E31" s="792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202"/>
    </row>
    <row r="32" spans="1:21" x14ac:dyDescent="0.55000000000000004">
      <c r="A32" s="302"/>
      <c r="B32" s="640" t="s">
        <v>815</v>
      </c>
      <c r="C32" s="203"/>
      <c r="D32" s="223"/>
      <c r="E32" s="792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202"/>
    </row>
    <row r="33" spans="1:21" ht="43.5" x14ac:dyDescent="0.55000000000000004">
      <c r="A33" s="302"/>
      <c r="B33" s="607" t="s">
        <v>816</v>
      </c>
      <c r="C33" s="202"/>
      <c r="D33" s="223"/>
      <c r="E33" s="792"/>
      <c r="F33" s="661"/>
      <c r="G33" s="661"/>
      <c r="H33" s="661"/>
      <c r="I33" s="661"/>
      <c r="J33" s="661"/>
      <c r="K33" s="661"/>
      <c r="L33" s="661"/>
      <c r="M33" s="661"/>
      <c r="N33" s="661"/>
      <c r="O33" s="661"/>
      <c r="P33" s="661"/>
      <c r="Q33" s="661"/>
      <c r="R33" s="661"/>
      <c r="S33" s="661"/>
      <c r="T33" s="661"/>
      <c r="U33" s="202"/>
    </row>
    <row r="34" spans="1:21" x14ac:dyDescent="0.55000000000000004">
      <c r="A34" s="302"/>
      <c r="B34" s="607" t="s">
        <v>817</v>
      </c>
      <c r="C34" s="202"/>
      <c r="D34" s="223"/>
      <c r="E34" s="792"/>
      <c r="F34" s="661"/>
      <c r="G34" s="661"/>
      <c r="H34" s="661"/>
      <c r="I34" s="661"/>
      <c r="J34" s="661"/>
      <c r="K34" s="661"/>
      <c r="L34" s="661"/>
      <c r="M34" s="661"/>
      <c r="N34" s="661"/>
      <c r="O34" s="661"/>
      <c r="P34" s="661"/>
      <c r="Q34" s="661"/>
      <c r="R34" s="661"/>
      <c r="S34" s="661"/>
      <c r="T34" s="661"/>
      <c r="U34" s="202"/>
    </row>
    <row r="35" spans="1:21" x14ac:dyDescent="0.55000000000000004">
      <c r="A35" s="302"/>
      <c r="B35" s="685" t="s">
        <v>818</v>
      </c>
      <c r="C35" s="202"/>
      <c r="D35" s="223"/>
      <c r="E35" s="792"/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202"/>
    </row>
    <row r="36" spans="1:21" x14ac:dyDescent="0.55000000000000004">
      <c r="A36" s="302"/>
      <c r="B36" s="685" t="s">
        <v>819</v>
      </c>
      <c r="C36" s="202"/>
      <c r="D36" s="727" t="s">
        <v>813</v>
      </c>
      <c r="E36" s="792"/>
      <c r="F36" s="661"/>
      <c r="G36" s="661"/>
      <c r="H36" s="661"/>
      <c r="I36" s="661"/>
      <c r="J36" s="661"/>
      <c r="K36" s="661"/>
      <c r="L36" s="661"/>
      <c r="M36" s="661"/>
      <c r="N36" s="661"/>
      <c r="O36" s="661"/>
      <c r="P36" s="661"/>
      <c r="Q36" s="661"/>
      <c r="R36" s="661"/>
      <c r="S36" s="661"/>
      <c r="T36" s="661"/>
      <c r="U36" s="202"/>
    </row>
    <row r="37" spans="1:21" x14ac:dyDescent="0.55000000000000004">
      <c r="A37" s="205"/>
      <c r="B37" s="684" t="s">
        <v>820</v>
      </c>
      <c r="C37" s="252"/>
      <c r="D37" s="259"/>
      <c r="E37" s="698"/>
      <c r="F37" s="698"/>
      <c r="G37" s="691"/>
      <c r="H37" s="691"/>
      <c r="I37" s="691"/>
      <c r="J37" s="691"/>
      <c r="K37" s="691"/>
      <c r="L37" s="691"/>
      <c r="M37" s="691"/>
      <c r="N37" s="691"/>
      <c r="O37" s="691"/>
      <c r="P37" s="691"/>
      <c r="Q37" s="691"/>
      <c r="R37" s="691"/>
      <c r="S37" s="691"/>
      <c r="T37" s="691"/>
      <c r="U37" s="205"/>
    </row>
    <row r="38" spans="1:21" x14ac:dyDescent="0.55000000000000004">
      <c r="A38" s="705"/>
      <c r="B38" s="777"/>
      <c r="C38" s="778"/>
      <c r="D38" s="779"/>
      <c r="E38" s="780">
        <f>SUM(E17:E37)</f>
        <v>75700</v>
      </c>
      <c r="F38" s="780">
        <f t="shared" ref="F38:T38" si="1">SUM(F17:F37)</f>
        <v>75700</v>
      </c>
      <c r="G38" s="780">
        <f t="shared" si="1"/>
        <v>0</v>
      </c>
      <c r="H38" s="780">
        <f t="shared" si="1"/>
        <v>0</v>
      </c>
      <c r="I38" s="780">
        <f t="shared" si="1"/>
        <v>0</v>
      </c>
      <c r="J38" s="780">
        <f t="shared" si="1"/>
        <v>50000</v>
      </c>
      <c r="K38" s="780">
        <f t="shared" si="1"/>
        <v>2850</v>
      </c>
      <c r="L38" s="780">
        <f t="shared" si="1"/>
        <v>0</v>
      </c>
      <c r="M38" s="780">
        <f t="shared" si="1"/>
        <v>0</v>
      </c>
      <c r="N38" s="780">
        <f t="shared" si="1"/>
        <v>0</v>
      </c>
      <c r="O38" s="780">
        <f t="shared" si="1"/>
        <v>0</v>
      </c>
      <c r="P38" s="780">
        <f t="shared" si="1"/>
        <v>0</v>
      </c>
      <c r="Q38" s="780">
        <f t="shared" si="1"/>
        <v>22850</v>
      </c>
      <c r="R38" s="780">
        <f t="shared" si="1"/>
        <v>0</v>
      </c>
      <c r="S38" s="780">
        <f t="shared" si="1"/>
        <v>0</v>
      </c>
      <c r="T38" s="780">
        <f t="shared" si="1"/>
        <v>0</v>
      </c>
      <c r="U38" s="705"/>
    </row>
    <row r="39" spans="1:21" s="804" customFormat="1" ht="87" x14ac:dyDescent="0.5">
      <c r="A39" s="205"/>
      <c r="B39" s="620" t="s">
        <v>1017</v>
      </c>
      <c r="C39" s="200" t="s">
        <v>1018</v>
      </c>
      <c r="D39" s="206" t="s">
        <v>1019</v>
      </c>
      <c r="E39" s="757">
        <f>F39+G39+H39</f>
        <v>11400</v>
      </c>
      <c r="F39" s="757">
        <f>I39+J39+K39+L39+M39+N39+O39+P39+Q39+R39+S39+T39</f>
        <v>11400</v>
      </c>
      <c r="G39" s="251">
        <v>0</v>
      </c>
      <c r="H39" s="771">
        <v>0</v>
      </c>
      <c r="I39" s="771">
        <v>0</v>
      </c>
      <c r="J39" s="771">
        <v>0</v>
      </c>
      <c r="K39" s="771">
        <v>0</v>
      </c>
      <c r="L39" s="771">
        <v>0</v>
      </c>
      <c r="M39" s="771">
        <v>11400</v>
      </c>
      <c r="N39" s="771">
        <v>0</v>
      </c>
      <c r="O39" s="771">
        <v>0</v>
      </c>
      <c r="P39" s="771">
        <v>0</v>
      </c>
      <c r="Q39" s="771">
        <v>0</v>
      </c>
      <c r="R39" s="771">
        <v>0</v>
      </c>
      <c r="S39" s="771">
        <v>0</v>
      </c>
      <c r="T39" s="771">
        <v>0</v>
      </c>
      <c r="U39" s="200" t="s">
        <v>1020</v>
      </c>
    </row>
    <row r="40" spans="1:21" s="811" customFormat="1" ht="56.25" x14ac:dyDescent="0.45">
      <c r="A40" s="805"/>
      <c r="B40" s="806" t="s">
        <v>1021</v>
      </c>
      <c r="C40" s="807" t="s">
        <v>1018</v>
      </c>
      <c r="D40" s="807" t="s">
        <v>1022</v>
      </c>
      <c r="E40" s="757">
        <f t="shared" ref="E40:E41" si="2">F40+G40+H40</f>
        <v>136800</v>
      </c>
      <c r="F40" s="808">
        <f>+K40+L40+M40+N40+O40+P40+Q40+R40+S40+T40</f>
        <v>114000</v>
      </c>
      <c r="G40" s="809">
        <v>0</v>
      </c>
      <c r="H40" s="810">
        <f>+I40+J40</f>
        <v>22800</v>
      </c>
      <c r="I40" s="810">
        <v>11400</v>
      </c>
      <c r="J40" s="810">
        <v>11400</v>
      </c>
      <c r="K40" s="810">
        <v>11400</v>
      </c>
      <c r="L40" s="810">
        <v>11400</v>
      </c>
      <c r="M40" s="810">
        <v>11400</v>
      </c>
      <c r="N40" s="810">
        <v>11400</v>
      </c>
      <c r="O40" s="810">
        <v>11400</v>
      </c>
      <c r="P40" s="810">
        <v>11400</v>
      </c>
      <c r="Q40" s="810">
        <v>11400</v>
      </c>
      <c r="R40" s="810">
        <v>11400</v>
      </c>
      <c r="S40" s="810">
        <v>11400</v>
      </c>
      <c r="T40" s="810">
        <v>11400</v>
      </c>
      <c r="U40" s="807"/>
    </row>
    <row r="41" spans="1:21" s="811" customFormat="1" ht="37.5" x14ac:dyDescent="0.45">
      <c r="A41" s="805"/>
      <c r="B41" s="812" t="s">
        <v>1023</v>
      </c>
      <c r="C41" s="807" t="s">
        <v>1024</v>
      </c>
      <c r="D41" s="807" t="s">
        <v>1022</v>
      </c>
      <c r="E41" s="757">
        <f t="shared" si="2"/>
        <v>19800</v>
      </c>
      <c r="F41" s="808">
        <f>I41+J41+K41+L41+M41+N41+O41+P41+Q41+R41+S41+T41</f>
        <v>19800</v>
      </c>
      <c r="G41" s="809">
        <v>0</v>
      </c>
      <c r="H41" s="810">
        <v>0</v>
      </c>
      <c r="I41" s="810">
        <v>770</v>
      </c>
      <c r="J41" s="810">
        <v>770</v>
      </c>
      <c r="K41" s="810">
        <v>3410</v>
      </c>
      <c r="L41" s="810">
        <v>770</v>
      </c>
      <c r="M41" s="810">
        <v>770</v>
      </c>
      <c r="N41" s="810">
        <v>3410</v>
      </c>
      <c r="O41" s="810">
        <v>770</v>
      </c>
      <c r="P41" s="810">
        <v>770</v>
      </c>
      <c r="Q41" s="810">
        <v>3410</v>
      </c>
      <c r="R41" s="810">
        <v>770</v>
      </c>
      <c r="S41" s="810">
        <v>770</v>
      </c>
      <c r="T41" s="810">
        <v>3410</v>
      </c>
      <c r="U41" s="807"/>
    </row>
    <row r="42" spans="1:21" x14ac:dyDescent="0.55000000000000004">
      <c r="A42" s="705"/>
      <c r="B42" s="777"/>
      <c r="C42" s="778"/>
      <c r="D42" s="779"/>
      <c r="E42" s="780">
        <f>SUM(E39:E41)</f>
        <v>168000</v>
      </c>
      <c r="F42" s="780">
        <f t="shared" ref="F42:T42" si="3">SUM(F39:F41)</f>
        <v>145200</v>
      </c>
      <c r="G42" s="780">
        <f t="shared" si="3"/>
        <v>0</v>
      </c>
      <c r="H42" s="780">
        <f t="shared" si="3"/>
        <v>22800</v>
      </c>
      <c r="I42" s="780">
        <f t="shared" si="3"/>
        <v>12170</v>
      </c>
      <c r="J42" s="780">
        <f t="shared" si="3"/>
        <v>12170</v>
      </c>
      <c r="K42" s="780">
        <f t="shared" si="3"/>
        <v>14810</v>
      </c>
      <c r="L42" s="780">
        <f t="shared" si="3"/>
        <v>12170</v>
      </c>
      <c r="M42" s="780">
        <f t="shared" si="3"/>
        <v>23570</v>
      </c>
      <c r="N42" s="780">
        <f t="shared" si="3"/>
        <v>14810</v>
      </c>
      <c r="O42" s="780">
        <f t="shared" si="3"/>
        <v>12170</v>
      </c>
      <c r="P42" s="780">
        <f t="shared" si="3"/>
        <v>12170</v>
      </c>
      <c r="Q42" s="780">
        <f t="shared" si="3"/>
        <v>14810</v>
      </c>
      <c r="R42" s="780">
        <f t="shared" si="3"/>
        <v>12170</v>
      </c>
      <c r="S42" s="780">
        <f t="shared" si="3"/>
        <v>12170</v>
      </c>
      <c r="T42" s="780">
        <f t="shared" si="3"/>
        <v>14810</v>
      </c>
      <c r="U42" s="705"/>
    </row>
    <row r="43" spans="1:21" ht="46.5" x14ac:dyDescent="0.55000000000000004">
      <c r="A43" s="687">
        <v>150</v>
      </c>
      <c r="B43" s="457" t="s">
        <v>494</v>
      </c>
      <c r="C43" s="399"/>
      <c r="D43" s="399"/>
      <c r="E43" s="693"/>
      <c r="F43" s="693"/>
      <c r="G43" s="693"/>
      <c r="H43" s="693"/>
      <c r="I43" s="693"/>
      <c r="J43" s="693"/>
      <c r="K43" s="693"/>
      <c r="L43" s="693"/>
      <c r="M43" s="693"/>
      <c r="N43" s="693"/>
      <c r="O43" s="693"/>
      <c r="P43" s="693"/>
      <c r="Q43" s="693"/>
      <c r="R43" s="693"/>
      <c r="S43" s="693"/>
      <c r="T43" s="693"/>
      <c r="U43" s="399"/>
    </row>
    <row r="44" spans="1:21" s="804" customFormat="1" ht="65.25" x14ac:dyDescent="0.5">
      <c r="A44" s="304"/>
      <c r="B44" s="227" t="s">
        <v>1025</v>
      </c>
      <c r="C44" s="265" t="s">
        <v>1026</v>
      </c>
      <c r="D44" s="206" t="s">
        <v>1027</v>
      </c>
      <c r="E44" s="757">
        <f>F44+G44+H44</f>
        <v>3800</v>
      </c>
      <c r="F44" s="757">
        <f>I44+J44+K44+L44+M44+N44+O44+P44+Q44+R44+S44+T44</f>
        <v>3800</v>
      </c>
      <c r="G44" s="251">
        <v>0</v>
      </c>
      <c r="H44" s="771">
        <v>0</v>
      </c>
      <c r="I44" s="771">
        <v>0</v>
      </c>
      <c r="J44" s="771">
        <v>0</v>
      </c>
      <c r="K44" s="771">
        <v>0</v>
      </c>
      <c r="L44" s="771">
        <v>0</v>
      </c>
      <c r="M44" s="771">
        <v>0</v>
      </c>
      <c r="N44" s="771">
        <v>0</v>
      </c>
      <c r="O44" s="771">
        <v>0</v>
      </c>
      <c r="P44" s="771">
        <v>3800</v>
      </c>
      <c r="Q44" s="771">
        <v>0</v>
      </c>
      <c r="R44" s="771">
        <v>0</v>
      </c>
      <c r="S44" s="771">
        <v>0</v>
      </c>
      <c r="T44" s="771">
        <v>0</v>
      </c>
      <c r="U44" s="200" t="s">
        <v>1020</v>
      </c>
    </row>
    <row r="45" spans="1:21" s="804" customFormat="1" ht="37.5" x14ac:dyDescent="0.5">
      <c r="A45" s="304"/>
      <c r="B45" s="311" t="s">
        <v>1028</v>
      </c>
      <c r="C45" s="1698" t="s">
        <v>1029</v>
      </c>
      <c r="D45" s="782" t="s">
        <v>1030</v>
      </c>
      <c r="E45" s="783">
        <f>F45+G45+H45</f>
        <v>1400</v>
      </c>
      <c r="F45" s="783">
        <f>I45+J45+K45+L45+M45+N45+O45+P45+Q45+R45+S45+T45</f>
        <v>1400</v>
      </c>
      <c r="G45" s="783">
        <v>0</v>
      </c>
      <c r="H45" s="783">
        <v>0</v>
      </c>
      <c r="I45" s="783">
        <v>0</v>
      </c>
      <c r="J45" s="783">
        <v>0</v>
      </c>
      <c r="K45" s="783">
        <v>0</v>
      </c>
      <c r="L45" s="783">
        <v>0</v>
      </c>
      <c r="M45" s="783">
        <v>0</v>
      </c>
      <c r="N45" s="784">
        <v>1400</v>
      </c>
      <c r="O45" s="783">
        <v>0</v>
      </c>
      <c r="P45" s="783">
        <v>0</v>
      </c>
      <c r="Q45" s="783">
        <v>0</v>
      </c>
      <c r="R45" s="783">
        <v>0</v>
      </c>
      <c r="S45" s="783">
        <v>0</v>
      </c>
      <c r="T45" s="783">
        <v>0</v>
      </c>
      <c r="U45" s="782"/>
    </row>
    <row r="46" spans="1:21" x14ac:dyDescent="0.55000000000000004">
      <c r="A46" s="785"/>
      <c r="B46" s="786"/>
      <c r="C46" s="787"/>
      <c r="D46" s="788"/>
      <c r="E46" s="789">
        <f>SUM(E44:E45)</f>
        <v>5200</v>
      </c>
      <c r="F46" s="789">
        <f t="shared" ref="F46:T46" si="4">SUM(F44:F45)</f>
        <v>5200</v>
      </c>
      <c r="G46" s="789">
        <f t="shared" si="4"/>
        <v>0</v>
      </c>
      <c r="H46" s="789">
        <f t="shared" si="4"/>
        <v>0</v>
      </c>
      <c r="I46" s="789">
        <f t="shared" si="4"/>
        <v>0</v>
      </c>
      <c r="J46" s="789">
        <f t="shared" si="4"/>
        <v>0</v>
      </c>
      <c r="K46" s="789">
        <f t="shared" si="4"/>
        <v>0</v>
      </c>
      <c r="L46" s="789">
        <f t="shared" si="4"/>
        <v>0</v>
      </c>
      <c r="M46" s="789">
        <f t="shared" si="4"/>
        <v>0</v>
      </c>
      <c r="N46" s="789">
        <f t="shared" si="4"/>
        <v>1400</v>
      </c>
      <c r="O46" s="789">
        <f t="shared" si="4"/>
        <v>0</v>
      </c>
      <c r="P46" s="789">
        <f t="shared" si="4"/>
        <v>3800</v>
      </c>
      <c r="Q46" s="789">
        <f t="shared" si="4"/>
        <v>0</v>
      </c>
      <c r="R46" s="789">
        <f t="shared" si="4"/>
        <v>0</v>
      </c>
      <c r="S46" s="789">
        <f t="shared" si="4"/>
        <v>0</v>
      </c>
      <c r="T46" s="789">
        <f t="shared" si="4"/>
        <v>0</v>
      </c>
      <c r="U46" s="788"/>
    </row>
    <row r="47" spans="1:21" x14ac:dyDescent="0.55000000000000004">
      <c r="A47" s="688">
        <v>151</v>
      </c>
      <c r="B47" s="689" t="s">
        <v>495</v>
      </c>
      <c r="C47" s="399"/>
      <c r="D47" s="399"/>
      <c r="E47" s="693"/>
      <c r="F47" s="693"/>
      <c r="G47" s="693"/>
      <c r="H47" s="693"/>
      <c r="I47" s="693"/>
      <c r="J47" s="693"/>
      <c r="K47" s="693"/>
      <c r="L47" s="693"/>
      <c r="M47" s="693"/>
      <c r="N47" s="693"/>
      <c r="O47" s="693"/>
      <c r="P47" s="693"/>
      <c r="Q47" s="693"/>
      <c r="R47" s="693"/>
      <c r="S47" s="693"/>
      <c r="T47" s="693"/>
      <c r="U47" s="399"/>
    </row>
    <row r="48" spans="1:21" s="804" customFormat="1" ht="65.25" x14ac:dyDescent="0.5">
      <c r="A48" s="302"/>
      <c r="B48" s="227" t="s">
        <v>1031</v>
      </c>
      <c r="C48" s="265" t="s">
        <v>1032</v>
      </c>
      <c r="D48" s="263" t="s">
        <v>1033</v>
      </c>
      <c r="E48" s="757">
        <f>F48+G48+H48</f>
        <v>3100</v>
      </c>
      <c r="F48" s="757">
        <f>I48+J48+K48+L48+M48+N48+O48+P48+Q48+R48+S48+T48</f>
        <v>3100</v>
      </c>
      <c r="G48" s="251">
        <v>0</v>
      </c>
      <c r="H48" s="771">
        <v>0</v>
      </c>
      <c r="I48" s="771">
        <v>0</v>
      </c>
      <c r="J48" s="771">
        <v>0</v>
      </c>
      <c r="K48" s="771">
        <v>0</v>
      </c>
      <c r="L48" s="771">
        <v>0</v>
      </c>
      <c r="M48" s="771">
        <v>0</v>
      </c>
      <c r="N48" s="771">
        <v>0</v>
      </c>
      <c r="O48" s="771">
        <v>0</v>
      </c>
      <c r="P48" s="771">
        <v>0</v>
      </c>
      <c r="Q48" s="771">
        <v>0</v>
      </c>
      <c r="R48" s="771">
        <v>3100</v>
      </c>
      <c r="S48" s="771">
        <v>0</v>
      </c>
      <c r="T48" s="771">
        <v>0</v>
      </c>
      <c r="U48" s="200" t="s">
        <v>1020</v>
      </c>
    </row>
    <row r="49" spans="1:21" ht="46.5" x14ac:dyDescent="0.55000000000000004">
      <c r="A49" s="687">
        <v>152</v>
      </c>
      <c r="B49" s="689" t="s">
        <v>174</v>
      </c>
      <c r="C49" s="399"/>
      <c r="D49" s="399"/>
      <c r="E49" s="693"/>
      <c r="F49" s="693"/>
      <c r="G49" s="693"/>
      <c r="H49" s="693"/>
      <c r="I49" s="693"/>
      <c r="J49" s="693"/>
      <c r="K49" s="693"/>
      <c r="L49" s="693"/>
      <c r="M49" s="693"/>
      <c r="N49" s="693"/>
      <c r="O49" s="693"/>
      <c r="P49" s="693"/>
      <c r="Q49" s="693"/>
      <c r="R49" s="693"/>
      <c r="S49" s="693"/>
      <c r="T49" s="693"/>
      <c r="U49" s="399"/>
    </row>
    <row r="50" spans="1:21" s="804" customFormat="1" ht="87" x14ac:dyDescent="0.5">
      <c r="A50" s="801"/>
      <c r="B50" s="802" t="s">
        <v>1034</v>
      </c>
      <c r="C50" s="797" t="s">
        <v>1035</v>
      </c>
      <c r="D50" s="803" t="s">
        <v>1036</v>
      </c>
      <c r="E50" s="798">
        <f>F50+G50+H50</f>
        <v>12400</v>
      </c>
      <c r="F50" s="798">
        <f>I50+J50+K50+L50+M50+N50+O50+P50+Q50+R50+S50+T50</f>
        <v>12400</v>
      </c>
      <c r="G50" s="799">
        <v>0</v>
      </c>
      <c r="H50" s="800">
        <v>0</v>
      </c>
      <c r="I50" s="800">
        <v>0</v>
      </c>
      <c r="J50" s="800">
        <v>12400</v>
      </c>
      <c r="K50" s="800">
        <v>0</v>
      </c>
      <c r="L50" s="800">
        <v>0</v>
      </c>
      <c r="M50" s="800">
        <v>0</v>
      </c>
      <c r="N50" s="800">
        <v>0</v>
      </c>
      <c r="O50" s="800">
        <v>0</v>
      </c>
      <c r="P50" s="800">
        <v>0</v>
      </c>
      <c r="Q50" s="800">
        <v>0</v>
      </c>
      <c r="R50" s="800">
        <v>0</v>
      </c>
      <c r="S50" s="800">
        <v>0</v>
      </c>
      <c r="T50" s="800">
        <v>0</v>
      </c>
      <c r="U50" s="744" t="s">
        <v>1020</v>
      </c>
    </row>
    <row r="51" spans="1:21" x14ac:dyDescent="0.55000000000000004">
      <c r="A51" s="509"/>
      <c r="B51" s="509"/>
      <c r="C51" s="509"/>
      <c r="D51" s="509"/>
      <c r="E51" s="790">
        <f>E50+E48+E46+E42+E38</f>
        <v>264400</v>
      </c>
      <c r="F51" s="790">
        <f t="shared" ref="F51:T51" si="5">F50+F48+F46+F42+F38</f>
        <v>241600</v>
      </c>
      <c r="G51" s="790">
        <f t="shared" si="5"/>
        <v>0</v>
      </c>
      <c r="H51" s="790">
        <f t="shared" si="5"/>
        <v>22800</v>
      </c>
      <c r="I51" s="790">
        <f t="shared" si="5"/>
        <v>12170</v>
      </c>
      <c r="J51" s="790">
        <f t="shared" si="5"/>
        <v>74570</v>
      </c>
      <c r="K51" s="790">
        <f t="shared" si="5"/>
        <v>17660</v>
      </c>
      <c r="L51" s="790">
        <f t="shared" si="5"/>
        <v>12170</v>
      </c>
      <c r="M51" s="790">
        <f t="shared" si="5"/>
        <v>23570</v>
      </c>
      <c r="N51" s="790">
        <f t="shared" si="5"/>
        <v>16210</v>
      </c>
      <c r="O51" s="790">
        <f t="shared" si="5"/>
        <v>12170</v>
      </c>
      <c r="P51" s="790">
        <f t="shared" si="5"/>
        <v>15970</v>
      </c>
      <c r="Q51" s="790">
        <f t="shared" si="5"/>
        <v>37660</v>
      </c>
      <c r="R51" s="790">
        <f t="shared" si="5"/>
        <v>15270</v>
      </c>
      <c r="S51" s="790">
        <f t="shared" si="5"/>
        <v>12170</v>
      </c>
      <c r="T51" s="790">
        <f t="shared" si="5"/>
        <v>14810</v>
      </c>
      <c r="U51" s="791"/>
    </row>
  </sheetData>
  <mergeCells count="12">
    <mergeCell ref="A1:U1"/>
    <mergeCell ref="A13:A15"/>
    <mergeCell ref="B13:B15"/>
    <mergeCell ref="E13:H13"/>
    <mergeCell ref="I13:T13"/>
    <mergeCell ref="I14:K14"/>
    <mergeCell ref="L14:N14"/>
    <mergeCell ref="O14:Q14"/>
    <mergeCell ref="R14:T14"/>
    <mergeCell ref="D10:F10"/>
    <mergeCell ref="D11:G11"/>
    <mergeCell ref="D12:G12"/>
  </mergeCells>
  <pageMargins left="0.59055118110236227" right="0.11811023622047245" top="0.55118110236220474" bottom="0.35433070866141736" header="0.31496062992125984" footer="0.31496062992125984"/>
  <pageSetup paperSize="5" scale="69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3">
    <tabColor rgb="FFFFFF00"/>
  </sheetPr>
  <dimension ref="A1:U35"/>
  <sheetViews>
    <sheetView zoomScale="70" zoomScaleNormal="70" workbookViewId="0">
      <selection activeCell="M37" sqref="M37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2.140625" style="107" customWidth="1"/>
    <col min="6" max="6" width="13.42578125" style="107" customWidth="1"/>
    <col min="7" max="7" width="10" style="107" customWidth="1"/>
    <col min="8" max="8" width="10.5703125" style="107" customWidth="1"/>
    <col min="9" max="9" width="7.28515625" style="107" customWidth="1"/>
    <col min="10" max="10" width="9.85546875" style="107" customWidth="1"/>
    <col min="11" max="11" width="9.140625" style="107"/>
    <col min="12" max="12" width="9.28515625" style="107" bestFit="1" customWidth="1"/>
    <col min="13" max="13" width="9.140625" style="107"/>
    <col min="14" max="14" width="9.28515625" style="107" bestFit="1" customWidth="1"/>
    <col min="15" max="16" width="10.28515625" style="107" bestFit="1" customWidth="1"/>
    <col min="17" max="17" width="10.85546875" style="107" customWidth="1"/>
    <col min="18" max="18" width="9.140625" style="107" customWidth="1"/>
    <col min="19" max="19" width="9.140625" style="107"/>
    <col min="20" max="20" width="7.28515625" style="107" customWidth="1"/>
    <col min="21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I3" s="112" t="s">
        <v>27</v>
      </c>
    </row>
    <row r="4" spans="1:21" ht="21" customHeight="1" x14ac:dyDescent="0.55000000000000004">
      <c r="A4" s="25"/>
      <c r="B4" s="45" t="s">
        <v>48</v>
      </c>
      <c r="C4" s="109" t="s">
        <v>156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710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711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568" t="s">
        <v>712</v>
      </c>
      <c r="E9" s="21"/>
      <c r="F9" s="2"/>
      <c r="G9" s="2"/>
      <c r="H9" s="2"/>
    </row>
    <row r="10" spans="1:21" s="1" customFormat="1" ht="21" customHeight="1" x14ac:dyDescent="0.65">
      <c r="A10" s="25"/>
      <c r="B10" s="27"/>
      <c r="C10" s="18"/>
      <c r="D10" s="568"/>
      <c r="E10" s="170"/>
      <c r="F10" s="170"/>
      <c r="G10" s="170"/>
      <c r="H10" s="170"/>
    </row>
    <row r="11" spans="1:21" s="1" customFormat="1" ht="21" customHeight="1" x14ac:dyDescent="0.65">
      <c r="A11" s="25"/>
      <c r="B11" s="27"/>
      <c r="C11" s="18"/>
      <c r="D11" s="568" t="s">
        <v>713</v>
      </c>
      <c r="E11" s="170"/>
      <c r="F11" s="170"/>
      <c r="G11" s="170"/>
      <c r="H11" s="170"/>
    </row>
    <row r="12" spans="1:21" ht="21" customHeight="1" x14ac:dyDescent="0.55000000000000004">
      <c r="A12" s="1749" t="s">
        <v>0</v>
      </c>
      <c r="B12" s="1749" t="s">
        <v>31</v>
      </c>
      <c r="C12" s="118"/>
      <c r="D12" s="119" t="s">
        <v>24</v>
      </c>
      <c r="E12" s="1764" t="s">
        <v>1</v>
      </c>
      <c r="F12" s="1765"/>
      <c r="G12" s="1765"/>
      <c r="H12" s="1766"/>
      <c r="I12" s="1767" t="s">
        <v>203</v>
      </c>
      <c r="J12" s="1768"/>
      <c r="K12" s="1768"/>
      <c r="L12" s="1768"/>
      <c r="M12" s="1768"/>
      <c r="N12" s="1768"/>
      <c r="O12" s="1768"/>
      <c r="P12" s="1768"/>
      <c r="Q12" s="1768"/>
      <c r="R12" s="1768"/>
      <c r="S12" s="1768"/>
      <c r="T12" s="1769"/>
      <c r="U12" s="352"/>
    </row>
    <row r="13" spans="1:21" ht="21" customHeight="1" x14ac:dyDescent="0.55000000000000004">
      <c r="A13" s="1750"/>
      <c r="B13" s="1750"/>
      <c r="C13" s="145" t="s">
        <v>23</v>
      </c>
      <c r="D13" s="121" t="s">
        <v>25</v>
      </c>
      <c r="E13" s="234" t="s">
        <v>5</v>
      </c>
      <c r="F13" s="235" t="s">
        <v>204</v>
      </c>
      <c r="G13" s="235" t="s">
        <v>205</v>
      </c>
      <c r="H13" s="235" t="s">
        <v>206</v>
      </c>
      <c r="I13" s="1767" t="s">
        <v>207</v>
      </c>
      <c r="J13" s="1768"/>
      <c r="K13" s="1769"/>
      <c r="L13" s="1767" t="s">
        <v>208</v>
      </c>
      <c r="M13" s="1768"/>
      <c r="N13" s="1769"/>
      <c r="O13" s="1767" t="s">
        <v>209</v>
      </c>
      <c r="P13" s="1768"/>
      <c r="Q13" s="1769"/>
      <c r="R13" s="1767" t="s">
        <v>210</v>
      </c>
      <c r="S13" s="1768"/>
      <c r="T13" s="1769"/>
      <c r="U13" s="215" t="s">
        <v>8</v>
      </c>
    </row>
    <row r="14" spans="1:21" ht="21" customHeight="1" x14ac:dyDescent="0.55000000000000004">
      <c r="A14" s="1751"/>
      <c r="B14" s="1751"/>
      <c r="C14" s="71"/>
      <c r="D14" s="72"/>
      <c r="E14" s="237"/>
      <c r="F14" s="238" t="s">
        <v>6</v>
      </c>
      <c r="G14" s="238" t="s">
        <v>6</v>
      </c>
      <c r="H14" s="238" t="s">
        <v>6</v>
      </c>
      <c r="I14" s="239" t="s">
        <v>211</v>
      </c>
      <c r="J14" s="239" t="s">
        <v>212</v>
      </c>
      <c r="K14" s="239" t="s">
        <v>213</v>
      </c>
      <c r="L14" s="239" t="s">
        <v>214</v>
      </c>
      <c r="M14" s="239" t="s">
        <v>215</v>
      </c>
      <c r="N14" s="239" t="s">
        <v>216</v>
      </c>
      <c r="O14" s="239" t="s">
        <v>217</v>
      </c>
      <c r="P14" s="239" t="s">
        <v>218</v>
      </c>
      <c r="Q14" s="239" t="s">
        <v>219</v>
      </c>
      <c r="R14" s="239" t="s">
        <v>220</v>
      </c>
      <c r="S14" s="239" t="s">
        <v>221</v>
      </c>
      <c r="T14" s="239" t="s">
        <v>222</v>
      </c>
      <c r="U14" s="353"/>
    </row>
    <row r="15" spans="1:21" s="198" customFormat="1" ht="144" x14ac:dyDescent="0.2">
      <c r="A15" s="507">
        <v>153</v>
      </c>
      <c r="B15" s="474" t="s">
        <v>496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</row>
    <row r="16" spans="1:21" s="198" customFormat="1" x14ac:dyDescent="0.2">
      <c r="A16" s="507"/>
      <c r="B16" s="476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</row>
    <row r="17" spans="1:21" s="198" customFormat="1" x14ac:dyDescent="0.2">
      <c r="A17" s="507"/>
      <c r="B17" s="476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</row>
    <row r="18" spans="1:21" s="198" customFormat="1" ht="48" x14ac:dyDescent="0.2">
      <c r="A18" s="183">
        <v>154</v>
      </c>
      <c r="B18" s="443" t="s">
        <v>175</v>
      </c>
      <c r="C18" s="205"/>
      <c r="D18" s="303"/>
      <c r="E18" s="296"/>
      <c r="F18" s="296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51"/>
      <c r="R18" s="224"/>
      <c r="S18" s="224"/>
      <c r="T18" s="224"/>
      <c r="U18" s="197"/>
    </row>
    <row r="19" spans="1:21" s="198" customFormat="1" x14ac:dyDescent="0.2">
      <c r="A19" s="183"/>
      <c r="B19" s="443"/>
      <c r="C19" s="205"/>
      <c r="D19" s="303"/>
      <c r="E19" s="296"/>
      <c r="F19" s="296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51"/>
      <c r="R19" s="224"/>
      <c r="S19" s="224"/>
      <c r="T19" s="224"/>
      <c r="U19" s="197"/>
    </row>
    <row r="20" spans="1:21" s="198" customFormat="1" x14ac:dyDescent="0.2">
      <c r="A20" s="183"/>
      <c r="B20" s="443"/>
      <c r="C20" s="205"/>
      <c r="D20" s="303"/>
      <c r="E20" s="296"/>
      <c r="F20" s="296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51"/>
      <c r="R20" s="224"/>
      <c r="S20" s="224"/>
      <c r="T20" s="224"/>
      <c r="U20" s="197"/>
    </row>
    <row r="21" spans="1:21" s="198" customFormat="1" ht="48" x14ac:dyDescent="0.2">
      <c r="A21" s="508">
        <v>155</v>
      </c>
      <c r="B21" s="445" t="s">
        <v>176</v>
      </c>
      <c r="C21" s="1262"/>
      <c r="D21" s="1262"/>
      <c r="E21" s="1263"/>
      <c r="F21" s="1263"/>
      <c r="G21" s="1264"/>
      <c r="H21" s="1264"/>
      <c r="I21" s="1264"/>
      <c r="J21" s="1264"/>
      <c r="K21" s="1264"/>
      <c r="L21" s="1264"/>
      <c r="M21" s="1264"/>
      <c r="N21" s="1264"/>
      <c r="O21" s="1264"/>
      <c r="P21" s="1264"/>
      <c r="Q21" s="1264"/>
      <c r="R21" s="1264"/>
      <c r="S21" s="1264"/>
      <c r="T21" s="224"/>
      <c r="U21" s="205"/>
    </row>
    <row r="22" spans="1:21" s="198" customFormat="1" ht="65.25" x14ac:dyDescent="0.2">
      <c r="A22" s="508"/>
      <c r="B22" s="1336" t="s">
        <v>1921</v>
      </c>
      <c r="C22" s="1275" t="s">
        <v>1922</v>
      </c>
      <c r="D22" s="287" t="s">
        <v>1923</v>
      </c>
      <c r="E22" s="1334">
        <v>447200</v>
      </c>
      <c r="F22" s="1263"/>
      <c r="G22" s="1264"/>
      <c r="H22" s="1335">
        <v>447200</v>
      </c>
      <c r="I22" s="1264"/>
      <c r="J22" s="1264"/>
      <c r="K22" s="1264"/>
      <c r="L22" s="1435">
        <v>72200</v>
      </c>
      <c r="M22" s="1435"/>
      <c r="N22" s="1435">
        <v>72200</v>
      </c>
      <c r="P22" s="1435">
        <v>72200</v>
      </c>
      <c r="Q22" s="1264"/>
      <c r="R22" s="1436">
        <v>230600</v>
      </c>
      <c r="S22" s="1264"/>
      <c r="T22" s="224"/>
      <c r="U22" s="205"/>
    </row>
    <row r="23" spans="1:21" s="198" customFormat="1" ht="65.25" x14ac:dyDescent="0.2">
      <c r="A23" s="508"/>
      <c r="B23" s="746" t="s">
        <v>1835</v>
      </c>
      <c r="C23" s="746" t="s">
        <v>1836</v>
      </c>
      <c r="D23" s="372" t="s">
        <v>1837</v>
      </c>
      <c r="E23" s="251">
        <f t="shared" ref="E23" si="0">H23+G23+F23</f>
        <v>300000</v>
      </c>
      <c r="F23" s="251">
        <v>300000</v>
      </c>
      <c r="G23" s="251"/>
      <c r="H23" s="251"/>
      <c r="I23" s="251"/>
      <c r="J23" s="251"/>
      <c r="K23" s="251"/>
      <c r="L23" s="251"/>
      <c r="M23" s="251"/>
      <c r="N23" s="251"/>
      <c r="O23" s="251"/>
      <c r="P23" s="251">
        <v>300000</v>
      </c>
      <c r="Q23" s="251"/>
      <c r="R23" s="251"/>
      <c r="S23" s="251"/>
      <c r="T23" s="224"/>
      <c r="U23" s="197" t="s">
        <v>1826</v>
      </c>
    </row>
    <row r="24" spans="1:21" s="198" customFormat="1" x14ac:dyDescent="0.2">
      <c r="A24" s="508"/>
      <c r="B24" s="1331"/>
      <c r="C24" s="1331"/>
      <c r="D24" s="1332"/>
      <c r="E24" s="1333"/>
      <c r="F24" s="1333"/>
      <c r="G24" s="1333"/>
      <c r="H24" s="1333"/>
      <c r="I24" s="1333"/>
      <c r="J24" s="1333"/>
      <c r="K24" s="1333"/>
      <c r="L24" s="1333"/>
      <c r="M24" s="1333"/>
      <c r="N24" s="1333"/>
      <c r="O24" s="1333"/>
      <c r="P24" s="1333"/>
      <c r="Q24" s="1333"/>
      <c r="R24" s="1333"/>
      <c r="S24" s="1333"/>
      <c r="T24" s="224"/>
      <c r="U24" s="197"/>
    </row>
    <row r="25" spans="1:21" s="199" customFormat="1" ht="48" x14ac:dyDescent="0.5">
      <c r="A25" s="183">
        <v>156</v>
      </c>
      <c r="B25" s="1265" t="s">
        <v>177</v>
      </c>
      <c r="C25" s="1266"/>
      <c r="D25" s="827"/>
      <c r="E25" s="1267"/>
      <c r="F25" s="1267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225"/>
      <c r="U25" s="202"/>
    </row>
    <row r="26" spans="1:21" s="199" customFormat="1" ht="43.5" x14ac:dyDescent="0.5">
      <c r="A26" s="259"/>
      <c r="B26" s="252" t="s">
        <v>1920</v>
      </c>
      <c r="C26" s="274"/>
      <c r="D26" s="256"/>
      <c r="E26" s="258"/>
      <c r="F26" s="258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02"/>
    </row>
    <row r="27" spans="1:21" s="199" customFormat="1" ht="21.75" x14ac:dyDescent="0.5">
      <c r="A27" s="302"/>
      <c r="B27" s="227"/>
      <c r="C27" s="274"/>
      <c r="D27" s="202"/>
      <c r="E27" s="258"/>
      <c r="F27" s="258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02"/>
    </row>
    <row r="28" spans="1:21" s="199" customFormat="1" ht="21.75" x14ac:dyDescent="0.5">
      <c r="A28" s="204"/>
      <c r="B28" s="197"/>
      <c r="C28" s="274"/>
      <c r="D28" s="265"/>
      <c r="E28" s="307"/>
      <c r="F28" s="307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02"/>
    </row>
    <row r="29" spans="1:21" s="199" customFormat="1" ht="21.75" x14ac:dyDescent="0.5">
      <c r="A29" s="305"/>
      <c r="B29" s="274"/>
      <c r="C29" s="274"/>
      <c r="D29" s="202"/>
      <c r="E29" s="258"/>
      <c r="F29" s="258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02"/>
    </row>
    <row r="30" spans="1:21" s="199" customFormat="1" ht="21.75" x14ac:dyDescent="0.5">
      <c r="A30" s="304"/>
      <c r="B30" s="227"/>
      <c r="C30" s="274"/>
      <c r="D30" s="202"/>
      <c r="E30" s="258"/>
      <c r="F30" s="258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02"/>
    </row>
    <row r="31" spans="1:21" s="199" customFormat="1" ht="21.75" x14ac:dyDescent="0.5">
      <c r="A31" s="202"/>
      <c r="B31" s="274"/>
      <c r="C31" s="274"/>
      <c r="D31" s="202"/>
      <c r="E31" s="258"/>
      <c r="F31" s="258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02"/>
    </row>
    <row r="32" spans="1:21" s="199" customFormat="1" ht="21.75" x14ac:dyDescent="0.5">
      <c r="A32" s="306"/>
      <c r="B32" s="227"/>
      <c r="C32" s="274"/>
      <c r="D32" s="202"/>
      <c r="E32" s="258"/>
      <c r="F32" s="258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02"/>
    </row>
    <row r="33" spans="1:21" s="199" customFormat="1" ht="21.75" x14ac:dyDescent="0.5">
      <c r="A33" s="264"/>
      <c r="B33" s="308"/>
      <c r="C33" s="309"/>
      <c r="D33" s="202"/>
      <c r="E33" s="258"/>
      <c r="F33" s="258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02"/>
    </row>
    <row r="34" spans="1:21" x14ac:dyDescent="0.55000000000000004">
      <c r="A34" s="192"/>
      <c r="B34" s="284"/>
      <c r="C34" s="191"/>
      <c r="D34" s="191"/>
      <c r="E34" s="209">
        <f>SUM(E22:E33)</f>
        <v>747200</v>
      </c>
      <c r="F34" s="209">
        <f t="shared" ref="F34:T34" si="1">SUM(F22:F33)</f>
        <v>300000</v>
      </c>
      <c r="G34" s="209">
        <f t="shared" si="1"/>
        <v>0</v>
      </c>
      <c r="H34" s="209">
        <f t="shared" si="1"/>
        <v>447200</v>
      </c>
      <c r="I34" s="209">
        <f t="shared" si="1"/>
        <v>0</v>
      </c>
      <c r="J34" s="209">
        <f t="shared" si="1"/>
        <v>0</v>
      </c>
      <c r="K34" s="209">
        <f t="shared" si="1"/>
        <v>0</v>
      </c>
      <c r="L34" s="209">
        <f t="shared" si="1"/>
        <v>72200</v>
      </c>
      <c r="M34" s="209">
        <f t="shared" si="1"/>
        <v>0</v>
      </c>
      <c r="N34" s="209">
        <f t="shared" si="1"/>
        <v>72200</v>
      </c>
      <c r="O34" s="209">
        <f t="shared" si="1"/>
        <v>0</v>
      </c>
      <c r="P34" s="209">
        <f t="shared" si="1"/>
        <v>372200</v>
      </c>
      <c r="Q34" s="209">
        <f t="shared" si="1"/>
        <v>0</v>
      </c>
      <c r="R34" s="1437">
        <f>SUM(R22:R33)</f>
        <v>230600</v>
      </c>
      <c r="S34" s="209">
        <f t="shared" si="1"/>
        <v>0</v>
      </c>
      <c r="T34" s="209">
        <f t="shared" si="1"/>
        <v>0</v>
      </c>
      <c r="U34" s="137"/>
    </row>
    <row r="35" spans="1:21" x14ac:dyDescent="0.55000000000000004">
      <c r="B35" s="111"/>
    </row>
  </sheetData>
  <mergeCells count="9">
    <mergeCell ref="A1:U1"/>
    <mergeCell ref="A12:A14"/>
    <mergeCell ref="B12:B14"/>
    <mergeCell ref="E12:H12"/>
    <mergeCell ref="I12:T12"/>
    <mergeCell ref="I13:K13"/>
    <mergeCell ref="L13:N13"/>
    <mergeCell ref="O13:Q13"/>
    <mergeCell ref="R13:T13"/>
  </mergeCells>
  <pageMargins left="0.59055118110236227" right="0.11811023622047245" top="0.55118110236220474" bottom="0.35433070866141736" header="0.31496062992125984" footer="0.31496062992125984"/>
  <pageSetup paperSize="5" scale="69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4">
    <tabColor rgb="FFFFFF00"/>
  </sheetPr>
  <dimension ref="A1:U27"/>
  <sheetViews>
    <sheetView topLeftCell="A7" zoomScale="70" zoomScaleNormal="70" workbookViewId="0">
      <selection activeCell="L26" sqref="L26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23" style="107" customWidth="1"/>
    <col min="4" max="4" width="16.28515625" style="107" customWidth="1"/>
    <col min="5" max="5" width="10.7109375" style="107" customWidth="1"/>
    <col min="6" max="6" width="12.28515625" style="107" customWidth="1"/>
    <col min="7" max="7" width="11" style="107" customWidth="1"/>
    <col min="8" max="8" width="11.42578125" style="107" customWidth="1"/>
    <col min="9" max="9" width="8" style="107" customWidth="1"/>
    <col min="10" max="10" width="9.5703125" style="107" customWidth="1"/>
    <col min="11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I3" s="113"/>
      <c r="J3" s="112" t="s">
        <v>27</v>
      </c>
    </row>
    <row r="4" spans="1:21" ht="21" customHeight="1" x14ac:dyDescent="0.55000000000000004">
      <c r="A4" s="25"/>
      <c r="B4" s="45" t="s">
        <v>48</v>
      </c>
      <c r="C4" s="109" t="s">
        <v>289</v>
      </c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515</v>
      </c>
      <c r="C5" s="28" t="s">
        <v>714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715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502</v>
      </c>
      <c r="C9" s="18"/>
      <c r="D9" s="100" t="s">
        <v>716</v>
      </c>
      <c r="E9" s="21"/>
      <c r="F9" s="2"/>
      <c r="G9" s="2"/>
      <c r="H9" s="2"/>
    </row>
    <row r="10" spans="1:21" s="1" customFormat="1" ht="21" customHeight="1" x14ac:dyDescent="0.65">
      <c r="A10" s="25"/>
      <c r="B10" s="27"/>
      <c r="C10" s="18"/>
      <c r="D10" s="604" t="s">
        <v>577</v>
      </c>
      <c r="E10" s="21"/>
      <c r="F10" s="2"/>
      <c r="G10" s="2"/>
      <c r="H10" s="2"/>
    </row>
    <row r="11" spans="1:21" s="1" customFormat="1" ht="21" customHeight="1" x14ac:dyDescent="0.65">
      <c r="A11" s="25"/>
      <c r="B11" s="27"/>
      <c r="C11" s="18"/>
      <c r="D11" s="1712" t="s">
        <v>717</v>
      </c>
      <c r="E11" s="1712"/>
      <c r="F11" s="1712"/>
      <c r="G11" s="1712"/>
      <c r="H11" s="1712"/>
    </row>
    <row r="12" spans="1:21" s="1" customFormat="1" ht="21" customHeight="1" x14ac:dyDescent="0.65">
      <c r="A12" s="25"/>
      <c r="B12" s="27"/>
      <c r="C12" s="18"/>
      <c r="D12" s="1712" t="s">
        <v>718</v>
      </c>
      <c r="E12" s="1712"/>
      <c r="F12" s="1712"/>
      <c r="G12" s="1712"/>
      <c r="H12" s="1712"/>
      <c r="I12" s="1712"/>
      <c r="J12" s="1712"/>
    </row>
    <row r="13" spans="1:21" ht="21" customHeight="1" x14ac:dyDescent="0.55000000000000004">
      <c r="A13" s="1749" t="s">
        <v>0</v>
      </c>
      <c r="B13" s="1749" t="s">
        <v>31</v>
      </c>
      <c r="C13" s="118"/>
      <c r="D13" s="119" t="s">
        <v>24</v>
      </c>
      <c r="E13" s="1764" t="s">
        <v>1</v>
      </c>
      <c r="F13" s="1765"/>
      <c r="G13" s="1765"/>
      <c r="H13" s="1766"/>
      <c r="I13" s="1767" t="s">
        <v>203</v>
      </c>
      <c r="J13" s="1768"/>
      <c r="K13" s="1768"/>
      <c r="L13" s="1768"/>
      <c r="M13" s="1768"/>
      <c r="N13" s="1768"/>
      <c r="O13" s="1768"/>
      <c r="P13" s="1768"/>
      <c r="Q13" s="1768"/>
      <c r="R13" s="1768"/>
      <c r="S13" s="1768"/>
      <c r="T13" s="1769"/>
      <c r="U13" s="352"/>
    </row>
    <row r="14" spans="1:21" ht="21" customHeight="1" x14ac:dyDescent="0.55000000000000004">
      <c r="A14" s="1750"/>
      <c r="B14" s="1750"/>
      <c r="C14" s="145" t="s">
        <v>23</v>
      </c>
      <c r="D14" s="121" t="s">
        <v>25</v>
      </c>
      <c r="E14" s="234" t="s">
        <v>5</v>
      </c>
      <c r="F14" s="235" t="s">
        <v>204</v>
      </c>
      <c r="G14" s="235" t="s">
        <v>205</v>
      </c>
      <c r="H14" s="235" t="s">
        <v>206</v>
      </c>
      <c r="I14" s="1767" t="s">
        <v>207</v>
      </c>
      <c r="J14" s="1768"/>
      <c r="K14" s="1769"/>
      <c r="L14" s="1767" t="s">
        <v>208</v>
      </c>
      <c r="M14" s="1768"/>
      <c r="N14" s="1769"/>
      <c r="O14" s="1767" t="s">
        <v>209</v>
      </c>
      <c r="P14" s="1768"/>
      <c r="Q14" s="1769"/>
      <c r="R14" s="1767" t="s">
        <v>210</v>
      </c>
      <c r="S14" s="1768"/>
      <c r="T14" s="1769"/>
      <c r="U14" s="215" t="s">
        <v>8</v>
      </c>
    </row>
    <row r="15" spans="1:21" ht="21" customHeight="1" x14ac:dyDescent="0.55000000000000004">
      <c r="A15" s="1751"/>
      <c r="B15" s="1751"/>
      <c r="C15" s="71"/>
      <c r="D15" s="72"/>
      <c r="E15" s="237"/>
      <c r="F15" s="238" t="s">
        <v>6</v>
      </c>
      <c r="G15" s="238" t="s">
        <v>6</v>
      </c>
      <c r="H15" s="238" t="s">
        <v>6</v>
      </c>
      <c r="I15" s="239" t="s">
        <v>211</v>
      </c>
      <c r="J15" s="239" t="s">
        <v>212</v>
      </c>
      <c r="K15" s="239" t="s">
        <v>213</v>
      </c>
      <c r="L15" s="239" t="s">
        <v>214</v>
      </c>
      <c r="M15" s="239" t="s">
        <v>215</v>
      </c>
      <c r="N15" s="239" t="s">
        <v>216</v>
      </c>
      <c r="O15" s="239" t="s">
        <v>217</v>
      </c>
      <c r="P15" s="239" t="s">
        <v>218</v>
      </c>
      <c r="Q15" s="239" t="s">
        <v>219</v>
      </c>
      <c r="R15" s="239" t="s">
        <v>220</v>
      </c>
      <c r="S15" s="239" t="s">
        <v>221</v>
      </c>
      <c r="T15" s="239" t="s">
        <v>222</v>
      </c>
      <c r="U15" s="353"/>
    </row>
    <row r="16" spans="1:21" s="198" customFormat="1" ht="21.75" x14ac:dyDescent="0.2">
      <c r="A16" s="314">
        <v>157</v>
      </c>
      <c r="B16" s="253" t="s">
        <v>178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</row>
    <row r="17" spans="1:21" s="198" customFormat="1" ht="108.75" x14ac:dyDescent="0.2">
      <c r="A17" s="273"/>
      <c r="B17" s="197" t="s">
        <v>1088</v>
      </c>
      <c r="C17" s="197" t="s">
        <v>1089</v>
      </c>
      <c r="D17" s="832" t="s">
        <v>1090</v>
      </c>
      <c r="E17" s="207">
        <f>F17+G17+H17</f>
        <v>5700</v>
      </c>
      <c r="F17" s="251">
        <v>5700</v>
      </c>
      <c r="G17" s="251"/>
      <c r="H17" s="251"/>
      <c r="I17" s="251"/>
      <c r="J17" s="251"/>
      <c r="K17" s="251"/>
      <c r="L17" s="251"/>
      <c r="M17" s="251">
        <v>2850</v>
      </c>
      <c r="N17" s="251"/>
      <c r="O17" s="251"/>
      <c r="P17" s="251"/>
      <c r="Q17" s="251"/>
      <c r="R17" s="251">
        <v>2850</v>
      </c>
      <c r="S17" s="251"/>
      <c r="T17" s="251"/>
      <c r="U17" s="197" t="s">
        <v>1079</v>
      </c>
    </row>
    <row r="18" spans="1:21" s="198" customFormat="1" ht="21.75" x14ac:dyDescent="0.5">
      <c r="A18" s="315"/>
      <c r="B18" s="311"/>
      <c r="C18" s="312"/>
      <c r="D18" s="206"/>
      <c r="E18" s="207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63"/>
    </row>
    <row r="19" spans="1:21" s="198" customFormat="1" ht="48" x14ac:dyDescent="0.5">
      <c r="A19" s="315">
        <v>158</v>
      </c>
      <c r="B19" s="511" t="s">
        <v>179</v>
      </c>
      <c r="C19" s="201"/>
      <c r="D19" s="206"/>
      <c r="E19" s="207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63"/>
    </row>
    <row r="20" spans="1:21" s="198" customFormat="1" ht="21.75" x14ac:dyDescent="0.5">
      <c r="A20" s="315"/>
      <c r="B20" s="246"/>
      <c r="C20" s="295"/>
      <c r="D20" s="206"/>
      <c r="E20" s="207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63"/>
    </row>
    <row r="21" spans="1:21" s="198" customFormat="1" x14ac:dyDescent="0.5">
      <c r="A21" s="315">
        <v>159</v>
      </c>
      <c r="B21" s="512" t="s">
        <v>180</v>
      </c>
      <c r="C21" s="294"/>
      <c r="D21" s="206"/>
      <c r="E21" s="207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63"/>
    </row>
    <row r="22" spans="1:21" s="198" customFormat="1" ht="21.75" x14ac:dyDescent="0.5">
      <c r="A22" s="315"/>
      <c r="B22" s="246"/>
      <c r="C22" s="372"/>
      <c r="D22" s="206"/>
      <c r="E22" s="207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63"/>
    </row>
    <row r="23" spans="1:21" s="198" customFormat="1" ht="21.75" x14ac:dyDescent="0.2">
      <c r="A23" s="314"/>
      <c r="B23" s="246"/>
      <c r="C23" s="318"/>
      <c r="D23" s="206"/>
      <c r="E23" s="207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63"/>
    </row>
    <row r="24" spans="1:21" s="198" customFormat="1" ht="21.75" x14ac:dyDescent="0.5">
      <c r="A24" s="314"/>
      <c r="B24" s="313"/>
      <c r="C24" s="318"/>
      <c r="D24" s="206"/>
      <c r="E24" s="207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63"/>
    </row>
    <row r="25" spans="1:21" s="198" customFormat="1" ht="21.75" x14ac:dyDescent="0.5">
      <c r="A25" s="316">
        <v>160</v>
      </c>
      <c r="B25" s="317" t="s">
        <v>322</v>
      </c>
      <c r="C25" s="318"/>
      <c r="D25" s="206"/>
      <c r="E25" s="207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63"/>
    </row>
    <row r="26" spans="1:21" s="198" customFormat="1" x14ac:dyDescent="0.5">
      <c r="A26" s="23"/>
      <c r="B26" s="606"/>
      <c r="C26" s="373"/>
      <c r="D26" s="266"/>
      <c r="E26" s="207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57"/>
    </row>
    <row r="27" spans="1:21" x14ac:dyDescent="0.55000000000000004">
      <c r="A27" s="192"/>
      <c r="B27" s="211"/>
      <c r="C27" s="214"/>
      <c r="D27" s="191"/>
      <c r="E27" s="260">
        <f>SUM(E17:E26)</f>
        <v>5700</v>
      </c>
      <c r="F27" s="260">
        <f t="shared" ref="F27:T27" si="0">SUM(F17:F26)</f>
        <v>5700</v>
      </c>
      <c r="G27" s="260">
        <f t="shared" si="0"/>
        <v>0</v>
      </c>
      <c r="H27" s="260">
        <f t="shared" si="0"/>
        <v>0</v>
      </c>
      <c r="I27" s="260">
        <f t="shared" si="0"/>
        <v>0</v>
      </c>
      <c r="J27" s="260">
        <f t="shared" si="0"/>
        <v>0</v>
      </c>
      <c r="K27" s="260">
        <f t="shared" si="0"/>
        <v>0</v>
      </c>
      <c r="L27" s="260">
        <f t="shared" si="0"/>
        <v>0</v>
      </c>
      <c r="M27" s="260">
        <f t="shared" si="0"/>
        <v>2850</v>
      </c>
      <c r="N27" s="260">
        <f t="shared" si="0"/>
        <v>0</v>
      </c>
      <c r="O27" s="260">
        <f t="shared" si="0"/>
        <v>0</v>
      </c>
      <c r="P27" s="260">
        <f t="shared" si="0"/>
        <v>0</v>
      </c>
      <c r="Q27" s="260">
        <f t="shared" si="0"/>
        <v>0</v>
      </c>
      <c r="R27" s="260">
        <f t="shared" si="0"/>
        <v>2850</v>
      </c>
      <c r="S27" s="260">
        <f t="shared" si="0"/>
        <v>0</v>
      </c>
      <c r="T27" s="260">
        <f t="shared" si="0"/>
        <v>0</v>
      </c>
      <c r="U27" s="137"/>
    </row>
  </sheetData>
  <mergeCells count="11">
    <mergeCell ref="A1:U1"/>
    <mergeCell ref="A13:A15"/>
    <mergeCell ref="B13:B15"/>
    <mergeCell ref="E13:H13"/>
    <mergeCell ref="I13:T13"/>
    <mergeCell ref="I14:K14"/>
    <mergeCell ref="L14:N14"/>
    <mergeCell ref="O14:Q14"/>
    <mergeCell ref="R14:T14"/>
    <mergeCell ref="D11:H11"/>
    <mergeCell ref="D12:J12"/>
  </mergeCells>
  <pageMargins left="0.59055118110236227" right="0.31496062992125984" top="0.55118110236220474" bottom="0.55118110236220474" header="0.31496062992125984" footer="0.31496062992125984"/>
  <pageSetup paperSize="5" scale="70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5">
    <tabColor rgb="FFFFFF00"/>
  </sheetPr>
  <dimension ref="A1:U34"/>
  <sheetViews>
    <sheetView tabSelected="1" topLeftCell="D17" zoomScale="84" zoomScaleNormal="84" workbookViewId="0">
      <selection activeCell="U12" sqref="U12"/>
    </sheetView>
  </sheetViews>
  <sheetFormatPr defaultColWidth="9.140625" defaultRowHeight="24" x14ac:dyDescent="0.55000000000000004"/>
  <cols>
    <col min="1" max="1" width="5.7109375" style="107" customWidth="1"/>
    <col min="2" max="2" width="33.28515625" style="107" customWidth="1"/>
    <col min="3" max="3" width="18" style="107" customWidth="1"/>
    <col min="4" max="4" width="18.28515625" style="107" customWidth="1"/>
    <col min="5" max="5" width="12.5703125" style="107" customWidth="1"/>
    <col min="6" max="6" width="13" style="107" customWidth="1"/>
    <col min="7" max="7" width="7.5703125" style="107" customWidth="1"/>
    <col min="8" max="8" width="8.5703125" style="107" customWidth="1"/>
    <col min="9" max="10" width="10.140625" style="107" customWidth="1"/>
    <col min="11" max="20" width="11.7109375" style="107" bestFit="1" customWidth="1"/>
    <col min="21" max="16384" width="9.140625" style="107"/>
  </cols>
  <sheetData>
    <row r="1" spans="1:21" ht="33" x14ac:dyDescent="0.75">
      <c r="A1" s="1748" t="s">
        <v>401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</row>
    <row r="2" spans="1:21" ht="12.75" customHeight="1" x14ac:dyDescent="0.65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 x14ac:dyDescent="0.55000000000000004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H3" s="112" t="s">
        <v>27</v>
      </c>
      <c r="I3" s="113"/>
    </row>
    <row r="4" spans="1:21" ht="21" customHeight="1" x14ac:dyDescent="0.55000000000000004">
      <c r="A4" s="25"/>
      <c r="B4" s="45" t="s">
        <v>48</v>
      </c>
      <c r="C4" s="109"/>
      <c r="D4" s="114"/>
      <c r="F4" s="115"/>
      <c r="G4" s="115"/>
      <c r="H4" s="115"/>
    </row>
    <row r="5" spans="1:21" s="1" customFormat="1" ht="21" customHeight="1" x14ac:dyDescent="0.55000000000000004">
      <c r="A5" s="25"/>
      <c r="B5" s="45" t="s">
        <v>309</v>
      </c>
      <c r="C5" s="28" t="s">
        <v>323</v>
      </c>
      <c r="D5" s="21"/>
      <c r="E5" s="2"/>
      <c r="F5" s="2"/>
      <c r="G5" s="2"/>
    </row>
    <row r="6" spans="1:21" s="1" customFormat="1" ht="21" customHeight="1" x14ac:dyDescent="0.55000000000000004">
      <c r="A6" s="25"/>
      <c r="B6" s="45" t="s">
        <v>18</v>
      </c>
      <c r="C6" s="166" t="s">
        <v>28</v>
      </c>
      <c r="D6" s="167" t="s">
        <v>49</v>
      </c>
      <c r="E6" s="166"/>
      <c r="F6" s="166" t="s">
        <v>50</v>
      </c>
      <c r="G6" s="166" t="s">
        <v>51</v>
      </c>
      <c r="H6" s="166" t="s">
        <v>54</v>
      </c>
      <c r="I6" s="166" t="s">
        <v>52</v>
      </c>
      <c r="J6" s="166" t="s">
        <v>53</v>
      </c>
    </row>
    <row r="7" spans="1:21" s="1" customFormat="1" ht="21" customHeight="1" x14ac:dyDescent="0.65">
      <c r="A7" s="25"/>
      <c r="B7" s="27" t="s">
        <v>32</v>
      </c>
      <c r="C7" s="18"/>
      <c r="D7" s="1" t="s">
        <v>290</v>
      </c>
      <c r="F7" s="21"/>
      <c r="H7" s="21"/>
      <c r="J7" s="21"/>
    </row>
    <row r="8" spans="1:21" s="1" customFormat="1" ht="21" customHeight="1" x14ac:dyDescent="0.65">
      <c r="A8" s="25"/>
      <c r="B8" s="27"/>
      <c r="C8" s="18"/>
      <c r="F8" s="21"/>
      <c r="H8" s="21"/>
    </row>
    <row r="9" spans="1:21" s="1" customFormat="1" ht="21" customHeight="1" x14ac:dyDescent="0.65">
      <c r="A9" s="25"/>
      <c r="B9" s="27" t="s">
        <v>33</v>
      </c>
      <c r="C9" s="18"/>
      <c r="E9" s="21"/>
      <c r="F9" s="2"/>
      <c r="G9" s="2"/>
      <c r="H9" s="2"/>
    </row>
    <row r="10" spans="1:21" ht="21" customHeight="1" x14ac:dyDescent="0.65">
      <c r="A10" s="25"/>
      <c r="B10" s="116"/>
      <c r="C10" s="117"/>
      <c r="E10" s="115"/>
      <c r="F10" s="115"/>
      <c r="G10" s="115"/>
      <c r="H10" s="115"/>
    </row>
    <row r="11" spans="1:21" ht="21" customHeight="1" x14ac:dyDescent="0.55000000000000004">
      <c r="A11" s="1749" t="s">
        <v>0</v>
      </c>
      <c r="B11" s="1749" t="s">
        <v>31</v>
      </c>
      <c r="C11" s="118"/>
      <c r="D11" s="119" t="s">
        <v>24</v>
      </c>
      <c r="E11" s="1764" t="s">
        <v>1</v>
      </c>
      <c r="F11" s="1765"/>
      <c r="G11" s="1765"/>
      <c r="H11" s="1766"/>
      <c r="I11" s="1767" t="s">
        <v>203</v>
      </c>
      <c r="J11" s="1768"/>
      <c r="K11" s="1768"/>
      <c r="L11" s="1768"/>
      <c r="M11" s="1768"/>
      <c r="N11" s="1768"/>
      <c r="O11" s="1768"/>
      <c r="P11" s="1768"/>
      <c r="Q11" s="1768"/>
      <c r="R11" s="1768"/>
      <c r="S11" s="1768"/>
      <c r="T11" s="1769"/>
      <c r="U11" s="352"/>
    </row>
    <row r="12" spans="1:21" ht="21" customHeight="1" x14ac:dyDescent="0.55000000000000004">
      <c r="A12" s="1750"/>
      <c r="B12" s="1750"/>
      <c r="C12" s="145" t="s">
        <v>23</v>
      </c>
      <c r="D12" s="121" t="s">
        <v>25</v>
      </c>
      <c r="E12" s="234" t="s">
        <v>5</v>
      </c>
      <c r="F12" s="235" t="s">
        <v>204</v>
      </c>
      <c r="G12" s="1699" t="s">
        <v>205</v>
      </c>
      <c r="H12" s="235" t="s">
        <v>206</v>
      </c>
      <c r="I12" s="1767" t="s">
        <v>207</v>
      </c>
      <c r="J12" s="1768"/>
      <c r="K12" s="1769"/>
      <c r="L12" s="1767" t="s">
        <v>208</v>
      </c>
      <c r="M12" s="1768"/>
      <c r="N12" s="1769"/>
      <c r="O12" s="1767" t="s">
        <v>209</v>
      </c>
      <c r="P12" s="1768"/>
      <c r="Q12" s="1769"/>
      <c r="R12" s="1767" t="s">
        <v>210</v>
      </c>
      <c r="S12" s="1768"/>
      <c r="T12" s="1769"/>
      <c r="U12" s="1700" t="s">
        <v>8</v>
      </c>
    </row>
    <row r="13" spans="1:21" ht="21" customHeight="1" x14ac:dyDescent="0.55000000000000004">
      <c r="A13" s="1751"/>
      <c r="B13" s="1751"/>
      <c r="C13" s="71"/>
      <c r="D13" s="72"/>
      <c r="E13" s="237"/>
      <c r="F13" s="238" t="s">
        <v>6</v>
      </c>
      <c r="G13" s="238" t="s">
        <v>6</v>
      </c>
      <c r="H13" s="238" t="s">
        <v>6</v>
      </c>
      <c r="I13" s="239" t="s">
        <v>211</v>
      </c>
      <c r="J13" s="239" t="s">
        <v>212</v>
      </c>
      <c r="K13" s="239" t="s">
        <v>213</v>
      </c>
      <c r="L13" s="239" t="s">
        <v>214</v>
      </c>
      <c r="M13" s="239" t="s">
        <v>215</v>
      </c>
      <c r="N13" s="239" t="s">
        <v>216</v>
      </c>
      <c r="O13" s="239" t="s">
        <v>217</v>
      </c>
      <c r="P13" s="239" t="s">
        <v>218</v>
      </c>
      <c r="Q13" s="239" t="s">
        <v>219</v>
      </c>
      <c r="R13" s="239" t="s">
        <v>220</v>
      </c>
      <c r="S13" s="239" t="s">
        <v>221</v>
      </c>
      <c r="T13" s="239" t="s">
        <v>222</v>
      </c>
      <c r="U13" s="353"/>
    </row>
    <row r="14" spans="1:21" s="128" customFormat="1" ht="48" x14ac:dyDescent="0.2">
      <c r="A14" s="1271">
        <v>161</v>
      </c>
      <c r="B14" s="1272" t="s">
        <v>173</v>
      </c>
      <c r="C14" s="1130"/>
      <c r="D14" s="1130"/>
      <c r="E14" s="1289"/>
      <c r="F14" s="1273"/>
      <c r="G14" s="1273"/>
      <c r="H14" s="1273"/>
      <c r="I14" s="1273"/>
      <c r="J14" s="1273"/>
      <c r="K14" s="1273"/>
      <c r="L14" s="1273"/>
      <c r="M14" s="1273"/>
      <c r="N14" s="1273"/>
      <c r="O14" s="1273"/>
      <c r="P14" s="1273"/>
      <c r="Q14" s="1273"/>
      <c r="R14" s="1273"/>
      <c r="S14" s="1273"/>
      <c r="T14" s="1273"/>
      <c r="U14" s="1273"/>
    </row>
    <row r="15" spans="1:21" s="198" customFormat="1" ht="21.75" x14ac:dyDescent="0.5">
      <c r="A15" s="197"/>
      <c r="B15" s="1269" t="s">
        <v>1838</v>
      </c>
      <c r="C15" s="200" t="s">
        <v>1857</v>
      </c>
      <c r="D15" s="200" t="s">
        <v>1441</v>
      </c>
      <c r="E15" s="1290">
        <f>F15+G15+H15</f>
        <v>1800000</v>
      </c>
      <c r="F15" s="1277">
        <f>I15+J15+K15+L15+M15+N15+O15+P15+Q15+R15+S15+T15</f>
        <v>1800000</v>
      </c>
      <c r="G15" s="1278">
        <v>0</v>
      </c>
      <c r="H15" s="1279">
        <v>0</v>
      </c>
      <c r="I15" s="1280">
        <v>150000</v>
      </c>
      <c r="J15" s="1280">
        <v>150000</v>
      </c>
      <c r="K15" s="1277">
        <v>150000</v>
      </c>
      <c r="L15" s="1277">
        <v>150000</v>
      </c>
      <c r="M15" s="1277">
        <v>150000</v>
      </c>
      <c r="N15" s="1277">
        <v>150000</v>
      </c>
      <c r="O15" s="1277">
        <v>150000</v>
      </c>
      <c r="P15" s="1277">
        <v>150000</v>
      </c>
      <c r="Q15" s="1277">
        <v>150000</v>
      </c>
      <c r="R15" s="1277">
        <v>150000</v>
      </c>
      <c r="S15" s="1277">
        <v>150000</v>
      </c>
      <c r="T15" s="1277">
        <v>150000</v>
      </c>
      <c r="U15" s="197" t="s">
        <v>1856</v>
      </c>
    </row>
    <row r="16" spans="1:21" s="198" customFormat="1" ht="21.75" x14ac:dyDescent="0.5">
      <c r="A16" s="197"/>
      <c r="B16" s="1268" t="s">
        <v>1839</v>
      </c>
      <c r="C16" s="200" t="s">
        <v>1858</v>
      </c>
      <c r="D16" s="200" t="s">
        <v>1441</v>
      </c>
      <c r="E16" s="1290">
        <f t="shared" ref="E16:E32" si="0">F16+G16+H16</f>
        <v>600000</v>
      </c>
      <c r="F16" s="1277">
        <v>510000</v>
      </c>
      <c r="G16" s="1278"/>
      <c r="H16" s="1280">
        <v>90000</v>
      </c>
      <c r="I16" s="1280">
        <v>45000</v>
      </c>
      <c r="J16" s="1280">
        <v>45000</v>
      </c>
      <c r="K16" s="1277">
        <v>50000</v>
      </c>
      <c r="L16" s="1277">
        <v>50000</v>
      </c>
      <c r="M16" s="1277">
        <v>50000</v>
      </c>
      <c r="N16" s="1277">
        <v>50000</v>
      </c>
      <c r="O16" s="1277">
        <v>50000</v>
      </c>
      <c r="P16" s="1277">
        <v>50000</v>
      </c>
      <c r="Q16" s="1277">
        <v>50000</v>
      </c>
      <c r="R16" s="1277">
        <v>50000</v>
      </c>
      <c r="S16" s="1277">
        <v>55000</v>
      </c>
      <c r="T16" s="1277">
        <v>55000</v>
      </c>
      <c r="U16" s="197"/>
    </row>
    <row r="17" spans="1:21" s="199" customFormat="1" ht="28.5" customHeight="1" x14ac:dyDescent="0.5">
      <c r="A17" s="203"/>
      <c r="B17" s="1269" t="s">
        <v>1840</v>
      </c>
      <c r="C17" s="200" t="s">
        <v>1857</v>
      </c>
      <c r="D17" s="200" t="s">
        <v>1441</v>
      </c>
      <c r="E17" s="1290">
        <f t="shared" si="0"/>
        <v>400000</v>
      </c>
      <c r="F17" s="1277">
        <f t="shared" ref="F17:F28" si="1">I17+J17+K17+L17+M17+N17+O17+P17+Q17+R17+S17+T17</f>
        <v>400000</v>
      </c>
      <c r="G17" s="1278"/>
      <c r="H17" s="1279"/>
      <c r="I17" s="1279"/>
      <c r="J17" s="1279"/>
      <c r="K17" s="1278"/>
      <c r="L17" s="1278"/>
      <c r="M17" s="1277">
        <v>50000</v>
      </c>
      <c r="N17" s="1277">
        <v>50000</v>
      </c>
      <c r="O17" s="1277">
        <v>50000</v>
      </c>
      <c r="P17" s="1277">
        <v>50000</v>
      </c>
      <c r="Q17" s="1277">
        <v>50000</v>
      </c>
      <c r="R17" s="1277">
        <v>50000</v>
      </c>
      <c r="S17" s="1277">
        <v>50000</v>
      </c>
      <c r="T17" s="1277">
        <v>50000</v>
      </c>
      <c r="U17" s="202"/>
    </row>
    <row r="18" spans="1:21" s="199" customFormat="1" ht="21.75" x14ac:dyDescent="0.5">
      <c r="A18" s="333"/>
      <c r="B18" s="1276" t="s">
        <v>1841</v>
      </c>
      <c r="C18" s="200"/>
      <c r="D18" s="200" t="s">
        <v>1441</v>
      </c>
      <c r="E18" s="1290">
        <f t="shared" si="0"/>
        <v>0</v>
      </c>
      <c r="F18" s="1277">
        <f t="shared" si="1"/>
        <v>0</v>
      </c>
      <c r="G18" s="1277"/>
      <c r="H18" s="1280"/>
      <c r="I18" s="1280"/>
      <c r="J18" s="1280"/>
      <c r="K18" s="1277"/>
      <c r="L18" s="1277"/>
      <c r="M18" s="1277"/>
      <c r="N18" s="1277"/>
      <c r="O18" s="1277"/>
      <c r="P18" s="1277"/>
      <c r="Q18" s="1277"/>
      <c r="R18" s="1277"/>
      <c r="S18" s="1277"/>
      <c r="T18" s="1277"/>
      <c r="U18" s="202"/>
    </row>
    <row r="19" spans="1:21" s="199" customFormat="1" ht="21.75" x14ac:dyDescent="0.5">
      <c r="A19" s="200"/>
      <c r="B19" s="1276" t="s">
        <v>1842</v>
      </c>
      <c r="C19" s="200"/>
      <c r="D19" s="200" t="s">
        <v>1441</v>
      </c>
      <c r="E19" s="1290">
        <f t="shared" si="0"/>
        <v>0</v>
      </c>
      <c r="F19" s="1277">
        <f t="shared" si="1"/>
        <v>0</v>
      </c>
      <c r="G19" s="1277"/>
      <c r="H19" s="1280"/>
      <c r="I19" s="1280"/>
      <c r="J19" s="1280"/>
      <c r="K19" s="1277"/>
      <c r="L19" s="1277"/>
      <c r="M19" s="1277"/>
      <c r="N19" s="1277"/>
      <c r="O19" s="1277"/>
      <c r="P19" s="1277"/>
      <c r="Q19" s="1277"/>
      <c r="R19" s="1277"/>
      <c r="S19" s="1277"/>
      <c r="T19" s="1277"/>
      <c r="U19" s="202"/>
    </row>
    <row r="20" spans="1:21" s="199" customFormat="1" ht="27" customHeight="1" x14ac:dyDescent="0.5">
      <c r="A20" s="333"/>
      <c r="B20" s="1276" t="s">
        <v>1843</v>
      </c>
      <c r="C20" s="200" t="s">
        <v>1862</v>
      </c>
      <c r="D20" s="200" t="s">
        <v>1441</v>
      </c>
      <c r="E20" s="1290">
        <f t="shared" si="0"/>
        <v>600000</v>
      </c>
      <c r="F20" s="1278">
        <f t="shared" si="1"/>
        <v>600000</v>
      </c>
      <c r="G20" s="1278"/>
      <c r="H20" s="1279"/>
      <c r="I20" s="1279"/>
      <c r="J20" s="1279"/>
      <c r="K20" s="1278">
        <v>50000</v>
      </c>
      <c r="L20" s="1278">
        <v>50000</v>
      </c>
      <c r="M20" s="1278">
        <v>50000</v>
      </c>
      <c r="N20" s="1278">
        <v>50000</v>
      </c>
      <c r="O20" s="1278">
        <v>50000</v>
      </c>
      <c r="P20" s="1278">
        <v>50000</v>
      </c>
      <c r="Q20" s="1278">
        <v>50000</v>
      </c>
      <c r="R20" s="1278">
        <v>50000</v>
      </c>
      <c r="S20" s="1278">
        <v>100000</v>
      </c>
      <c r="T20" s="1278">
        <v>100000</v>
      </c>
      <c r="U20" s="202"/>
    </row>
    <row r="21" spans="1:21" s="199" customFormat="1" ht="27" customHeight="1" x14ac:dyDescent="0.5">
      <c r="A21" s="333"/>
      <c r="B21" s="1269" t="s">
        <v>1844</v>
      </c>
      <c r="C21" s="200"/>
      <c r="D21" s="200" t="s">
        <v>1441</v>
      </c>
      <c r="E21" s="1290">
        <f t="shared" si="0"/>
        <v>50000</v>
      </c>
      <c r="F21" s="1277">
        <f t="shared" si="1"/>
        <v>50000</v>
      </c>
      <c r="G21" s="1278"/>
      <c r="H21" s="1279"/>
      <c r="I21" s="1279"/>
      <c r="J21" s="1279"/>
      <c r="K21" s="1278"/>
      <c r="L21" s="1277">
        <v>10000</v>
      </c>
      <c r="M21" s="1278"/>
      <c r="N21" s="1277">
        <v>10000</v>
      </c>
      <c r="O21" s="1278"/>
      <c r="P21" s="1277">
        <v>10000</v>
      </c>
      <c r="Q21" s="1278"/>
      <c r="R21" s="1277">
        <v>10000</v>
      </c>
      <c r="S21" s="1278"/>
      <c r="T21" s="1277">
        <v>10000</v>
      </c>
      <c r="U21" s="202"/>
    </row>
    <row r="22" spans="1:21" s="199" customFormat="1" ht="27" customHeight="1" x14ac:dyDescent="0.5">
      <c r="A22" s="333"/>
      <c r="B22" s="1268" t="s">
        <v>1845</v>
      </c>
      <c r="C22" s="200"/>
      <c r="D22" s="200" t="s">
        <v>1441</v>
      </c>
      <c r="E22" s="1290">
        <f t="shared" si="0"/>
        <v>600000</v>
      </c>
      <c r="F22" s="1277">
        <f t="shared" si="1"/>
        <v>600000</v>
      </c>
      <c r="G22" s="1278"/>
      <c r="H22" s="1279"/>
      <c r="I22" s="1279"/>
      <c r="J22" s="1279"/>
      <c r="K22" s="1278">
        <v>100000</v>
      </c>
      <c r="L22" s="1278"/>
      <c r="M22" s="1278"/>
      <c r="N22" s="1277">
        <v>200000</v>
      </c>
      <c r="O22" s="1278"/>
      <c r="P22" s="1278"/>
      <c r="Q22" s="1277">
        <v>200000</v>
      </c>
      <c r="R22" s="1278"/>
      <c r="S22" s="1278"/>
      <c r="T22" s="1277">
        <v>100000</v>
      </c>
      <c r="U22" s="202"/>
    </row>
    <row r="23" spans="1:21" s="199" customFormat="1" ht="27" customHeight="1" x14ac:dyDescent="0.5">
      <c r="A23" s="333"/>
      <c r="B23" s="1268" t="s">
        <v>1846</v>
      </c>
      <c r="C23" s="200" t="s">
        <v>1859</v>
      </c>
      <c r="D23" s="200" t="s">
        <v>1441</v>
      </c>
      <c r="E23" s="1290">
        <f t="shared" si="0"/>
        <v>0</v>
      </c>
      <c r="F23" s="1277">
        <f t="shared" si="1"/>
        <v>0</v>
      </c>
      <c r="G23" s="1277"/>
      <c r="H23" s="1280"/>
      <c r="I23" s="1280"/>
      <c r="J23" s="1280"/>
      <c r="K23" s="1277"/>
      <c r="L23" s="1277"/>
      <c r="M23" s="1277"/>
      <c r="N23" s="1277"/>
      <c r="O23" s="1277"/>
      <c r="P23" s="1277"/>
      <c r="Q23" s="1277"/>
      <c r="R23" s="1277"/>
      <c r="S23" s="1277"/>
      <c r="T23" s="1277"/>
      <c r="U23" s="202"/>
    </row>
    <row r="24" spans="1:21" s="199" customFormat="1" ht="27" customHeight="1" x14ac:dyDescent="0.5">
      <c r="A24" s="333"/>
      <c r="B24" s="1268" t="s">
        <v>1847</v>
      </c>
      <c r="C24" s="200" t="s">
        <v>1857</v>
      </c>
      <c r="D24" s="200" t="s">
        <v>1441</v>
      </c>
      <c r="E24" s="1290">
        <f t="shared" si="0"/>
        <v>0</v>
      </c>
      <c r="F24" s="1277">
        <f t="shared" si="1"/>
        <v>0</v>
      </c>
      <c r="G24" s="1277"/>
      <c r="H24" s="1280"/>
      <c r="I24" s="1280"/>
      <c r="J24" s="1280"/>
      <c r="K24" s="1277"/>
      <c r="L24" s="1277"/>
      <c r="M24" s="1277"/>
      <c r="N24" s="1277"/>
      <c r="O24" s="1277"/>
      <c r="P24" s="1277"/>
      <c r="Q24" s="1277"/>
      <c r="R24" s="1277"/>
      <c r="S24" s="1277"/>
      <c r="T24" s="1277"/>
      <c r="U24" s="202"/>
    </row>
    <row r="25" spans="1:21" s="199" customFormat="1" ht="27" customHeight="1" x14ac:dyDescent="0.5">
      <c r="A25" s="333"/>
      <c r="B25" s="1269" t="s">
        <v>1848</v>
      </c>
      <c r="C25" s="200" t="s">
        <v>1858</v>
      </c>
      <c r="D25" s="200" t="s">
        <v>1441</v>
      </c>
      <c r="E25" s="1290">
        <f t="shared" si="0"/>
        <v>30000</v>
      </c>
      <c r="F25" s="1278">
        <f t="shared" si="1"/>
        <v>30000</v>
      </c>
      <c r="G25" s="1278"/>
      <c r="H25" s="1279"/>
      <c r="I25" s="1279"/>
      <c r="J25" s="1279"/>
      <c r="K25" s="1278">
        <v>4000</v>
      </c>
      <c r="L25" s="1278"/>
      <c r="M25" s="1278"/>
      <c r="N25" s="1278"/>
      <c r="O25" s="1278"/>
      <c r="P25" s="1278"/>
      <c r="Q25" s="1278">
        <v>26000</v>
      </c>
      <c r="R25" s="1278"/>
      <c r="S25" s="1278"/>
      <c r="T25" s="1278"/>
      <c r="U25" s="202"/>
    </row>
    <row r="26" spans="1:21" s="199" customFormat="1" ht="21.75" x14ac:dyDescent="0.5">
      <c r="A26" s="202"/>
      <c r="B26" s="1269" t="s">
        <v>1849</v>
      </c>
      <c r="C26" s="200" t="s">
        <v>1857</v>
      </c>
      <c r="D26" s="200" t="s">
        <v>1441</v>
      </c>
      <c r="E26" s="1290">
        <f t="shared" si="0"/>
        <v>0</v>
      </c>
      <c r="F26" s="1277">
        <f t="shared" si="1"/>
        <v>0</v>
      </c>
      <c r="G26" s="1277"/>
      <c r="H26" s="1280"/>
      <c r="I26" s="1280"/>
      <c r="J26" s="1280"/>
      <c r="K26" s="1277"/>
      <c r="L26" s="1277"/>
      <c r="M26" s="1277"/>
      <c r="N26" s="1277"/>
      <c r="O26" s="1277"/>
      <c r="P26" s="1277"/>
      <c r="Q26" s="1277"/>
      <c r="R26" s="1277"/>
      <c r="S26" s="1277"/>
      <c r="T26" s="1277"/>
      <c r="U26" s="202"/>
    </row>
    <row r="27" spans="1:21" s="199" customFormat="1" ht="21.75" x14ac:dyDescent="0.5">
      <c r="A27" s="333"/>
      <c r="B27" s="1269" t="s">
        <v>1850</v>
      </c>
      <c r="C27" s="200" t="s">
        <v>1860</v>
      </c>
      <c r="D27" s="200" t="s">
        <v>1441</v>
      </c>
      <c r="E27" s="1290">
        <f t="shared" si="0"/>
        <v>396000</v>
      </c>
      <c r="F27" s="1277">
        <f t="shared" si="1"/>
        <v>396000</v>
      </c>
      <c r="G27" s="1277"/>
      <c r="H27" s="1280"/>
      <c r="I27" s="1280">
        <v>33000</v>
      </c>
      <c r="J27" s="1280">
        <v>33000</v>
      </c>
      <c r="K27" s="1277">
        <v>33000</v>
      </c>
      <c r="L27" s="1277">
        <v>33000</v>
      </c>
      <c r="M27" s="1277">
        <v>33000</v>
      </c>
      <c r="N27" s="1277">
        <v>33000</v>
      </c>
      <c r="O27" s="1277">
        <v>33000</v>
      </c>
      <c r="P27" s="1277">
        <v>33000</v>
      </c>
      <c r="Q27" s="1277">
        <v>33000</v>
      </c>
      <c r="R27" s="1277">
        <v>33000</v>
      </c>
      <c r="S27" s="1277">
        <v>33000</v>
      </c>
      <c r="T27" s="1277">
        <v>33000</v>
      </c>
      <c r="U27" s="202"/>
    </row>
    <row r="28" spans="1:21" s="199" customFormat="1" ht="21.75" x14ac:dyDescent="0.5">
      <c r="A28" s="202"/>
      <c r="B28" s="1269" t="s">
        <v>1851</v>
      </c>
      <c r="C28" s="200" t="s">
        <v>1857</v>
      </c>
      <c r="D28" s="200" t="s">
        <v>1441</v>
      </c>
      <c r="E28" s="1290">
        <f t="shared" si="0"/>
        <v>626400</v>
      </c>
      <c r="F28" s="1277">
        <f t="shared" si="1"/>
        <v>626400</v>
      </c>
      <c r="G28" s="1277"/>
      <c r="H28" s="1280"/>
      <c r="I28" s="1280">
        <v>52200</v>
      </c>
      <c r="J28" s="1280">
        <v>52200</v>
      </c>
      <c r="K28" s="1277">
        <v>52200</v>
      </c>
      <c r="L28" s="1277">
        <v>52200</v>
      </c>
      <c r="M28" s="1277">
        <v>52200</v>
      </c>
      <c r="N28" s="1277">
        <v>52200</v>
      </c>
      <c r="O28" s="1277">
        <v>52200</v>
      </c>
      <c r="P28" s="1277">
        <v>52200</v>
      </c>
      <c r="Q28" s="1277">
        <v>52200</v>
      </c>
      <c r="R28" s="1277">
        <v>52200</v>
      </c>
      <c r="S28" s="1277">
        <v>52200</v>
      </c>
      <c r="T28" s="1277">
        <v>52200</v>
      </c>
      <c r="U28" s="202"/>
    </row>
    <row r="29" spans="1:21" s="199" customFormat="1" ht="21.75" x14ac:dyDescent="0.5">
      <c r="A29" s="202"/>
      <c r="B29" s="1269" t="s">
        <v>1852</v>
      </c>
      <c r="C29" s="200" t="s">
        <v>1860</v>
      </c>
      <c r="D29" s="200" t="s">
        <v>1441</v>
      </c>
      <c r="E29" s="1290">
        <f t="shared" si="0"/>
        <v>120000</v>
      </c>
      <c r="F29" s="1277">
        <v>100000</v>
      </c>
      <c r="G29" s="1277"/>
      <c r="H29" s="1280">
        <v>20000</v>
      </c>
      <c r="I29" s="1280">
        <v>10000</v>
      </c>
      <c r="J29" s="1280">
        <v>10000</v>
      </c>
      <c r="K29" s="1277">
        <v>10000</v>
      </c>
      <c r="L29" s="1277">
        <v>10000</v>
      </c>
      <c r="M29" s="1277">
        <v>10000</v>
      </c>
      <c r="N29" s="1277">
        <v>10000</v>
      </c>
      <c r="O29" s="1277">
        <v>10000</v>
      </c>
      <c r="P29" s="1277">
        <v>10000</v>
      </c>
      <c r="Q29" s="1277">
        <v>10000</v>
      </c>
      <c r="R29" s="1277">
        <v>10000</v>
      </c>
      <c r="S29" s="1277">
        <v>10000</v>
      </c>
      <c r="T29" s="1277">
        <v>10000</v>
      </c>
      <c r="U29" s="202"/>
    </row>
    <row r="30" spans="1:21" s="199" customFormat="1" ht="21.75" x14ac:dyDescent="0.5">
      <c r="A30" s="200"/>
      <c r="B30" s="1269" t="s">
        <v>1853</v>
      </c>
      <c r="C30" s="200" t="s">
        <v>1857</v>
      </c>
      <c r="D30" s="200" t="s">
        <v>1441</v>
      </c>
      <c r="E30" s="1290">
        <f t="shared" si="0"/>
        <v>150000</v>
      </c>
      <c r="F30" s="1277">
        <f t="shared" ref="F30:F32" si="2">I30+J30+K30+L30+M30+N30+O30+P30+Q30+R30+S30+T30</f>
        <v>150000</v>
      </c>
      <c r="G30" s="1277"/>
      <c r="H30" s="1280"/>
      <c r="I30" s="1280">
        <v>10000</v>
      </c>
      <c r="J30" s="1280">
        <v>10000</v>
      </c>
      <c r="K30" s="1277">
        <v>10000</v>
      </c>
      <c r="L30" s="1277">
        <v>10000</v>
      </c>
      <c r="M30" s="1277">
        <v>10000</v>
      </c>
      <c r="N30" s="1277">
        <v>10000</v>
      </c>
      <c r="O30" s="1277">
        <v>10000</v>
      </c>
      <c r="P30" s="1277">
        <v>10000</v>
      </c>
      <c r="Q30" s="1277">
        <v>10000</v>
      </c>
      <c r="R30" s="1277">
        <v>20000</v>
      </c>
      <c r="S30" s="1277">
        <v>20000</v>
      </c>
      <c r="T30" s="1277">
        <v>20000</v>
      </c>
      <c r="U30" s="202"/>
    </row>
    <row r="31" spans="1:21" s="199" customFormat="1" ht="21.75" x14ac:dyDescent="0.5">
      <c r="A31" s="200"/>
      <c r="B31" s="1276" t="s">
        <v>1854</v>
      </c>
      <c r="C31" s="200" t="s">
        <v>1861</v>
      </c>
      <c r="D31" s="200" t="s">
        <v>1441</v>
      </c>
      <c r="E31" s="1290">
        <f t="shared" si="0"/>
        <v>50000</v>
      </c>
      <c r="F31" s="1281">
        <f t="shared" si="2"/>
        <v>50000</v>
      </c>
      <c r="G31" s="1281"/>
      <c r="H31" s="1282"/>
      <c r="I31" s="1282">
        <v>10000</v>
      </c>
      <c r="J31" s="1283"/>
      <c r="K31" s="1281">
        <v>10000</v>
      </c>
      <c r="L31" s="1284"/>
      <c r="M31" s="1284"/>
      <c r="N31" s="1281">
        <v>15000</v>
      </c>
      <c r="O31" s="1284"/>
      <c r="P31" s="1284"/>
      <c r="Q31" s="1281">
        <v>15000</v>
      </c>
      <c r="R31" s="1284"/>
      <c r="S31" s="1284"/>
      <c r="T31" s="1284"/>
      <c r="U31" s="202"/>
    </row>
    <row r="32" spans="1:21" s="199" customFormat="1" ht="21.75" x14ac:dyDescent="0.5">
      <c r="A32" s="287"/>
      <c r="B32" s="1274" t="s">
        <v>1855</v>
      </c>
      <c r="C32" s="287" t="s">
        <v>1857</v>
      </c>
      <c r="D32" s="200" t="s">
        <v>1441</v>
      </c>
      <c r="E32" s="1290">
        <f t="shared" si="0"/>
        <v>24000</v>
      </c>
      <c r="F32" s="1285">
        <f t="shared" si="2"/>
        <v>24000</v>
      </c>
      <c r="G32" s="1285"/>
      <c r="H32" s="1286"/>
      <c r="I32" s="1286">
        <v>2000</v>
      </c>
      <c r="J32" s="1286">
        <v>2000</v>
      </c>
      <c r="K32" s="1285">
        <v>2000</v>
      </c>
      <c r="L32" s="1285">
        <v>2000</v>
      </c>
      <c r="M32" s="1285">
        <v>2000</v>
      </c>
      <c r="N32" s="1285">
        <v>2000</v>
      </c>
      <c r="O32" s="1285">
        <v>2000</v>
      </c>
      <c r="P32" s="1285">
        <v>2000</v>
      </c>
      <c r="Q32" s="1285">
        <v>2000</v>
      </c>
      <c r="R32" s="1285">
        <v>2000</v>
      </c>
      <c r="S32" s="1285">
        <v>2000</v>
      </c>
      <c r="T32" s="1285">
        <v>2000</v>
      </c>
      <c r="U32" s="247"/>
    </row>
    <row r="33" spans="1:21" s="199" customFormat="1" ht="21.75" x14ac:dyDescent="0.5">
      <c r="A33" s="299"/>
      <c r="B33" s="299"/>
      <c r="C33" s="1291"/>
      <c r="D33" s="1291"/>
      <c r="E33" s="1287">
        <f>SUM(E15:E32)</f>
        <v>5446400</v>
      </c>
      <c r="F33" s="1287">
        <f t="shared" ref="F33:T33" si="3">SUM(F15:F32)</f>
        <v>5336400</v>
      </c>
      <c r="G33" s="1287">
        <f t="shared" si="3"/>
        <v>0</v>
      </c>
      <c r="H33" s="1288">
        <f t="shared" si="3"/>
        <v>110000</v>
      </c>
      <c r="I33" s="1287">
        <f t="shared" si="3"/>
        <v>312200</v>
      </c>
      <c r="J33" s="1287">
        <f t="shared" si="3"/>
        <v>302200</v>
      </c>
      <c r="K33" s="1287">
        <f t="shared" si="3"/>
        <v>471200</v>
      </c>
      <c r="L33" s="1287">
        <f t="shared" si="3"/>
        <v>367200</v>
      </c>
      <c r="M33" s="1287">
        <f t="shared" si="3"/>
        <v>407200</v>
      </c>
      <c r="N33" s="1287">
        <f t="shared" si="3"/>
        <v>632200</v>
      </c>
      <c r="O33" s="1287">
        <f t="shared" si="3"/>
        <v>407200</v>
      </c>
      <c r="P33" s="1287">
        <f t="shared" si="3"/>
        <v>417200</v>
      </c>
      <c r="Q33" s="1287">
        <f t="shared" si="3"/>
        <v>648200</v>
      </c>
      <c r="R33" s="1287">
        <f t="shared" si="3"/>
        <v>427200</v>
      </c>
      <c r="S33" s="1287">
        <f t="shared" si="3"/>
        <v>472200</v>
      </c>
      <c r="T33" s="1287">
        <f t="shared" si="3"/>
        <v>582200</v>
      </c>
      <c r="U33" s="299"/>
    </row>
    <row r="34" spans="1:21" x14ac:dyDescent="0.55000000000000004">
      <c r="B34" s="111"/>
    </row>
  </sheetData>
  <mergeCells count="9">
    <mergeCell ref="A1:U1"/>
    <mergeCell ref="A11:A13"/>
    <mergeCell ref="B11:B13"/>
    <mergeCell ref="E11:H11"/>
    <mergeCell ref="I11:T11"/>
    <mergeCell ref="I12:K12"/>
    <mergeCell ref="L12:N12"/>
    <mergeCell ref="O12:Q12"/>
    <mergeCell ref="R12:T12"/>
  </mergeCells>
  <pageMargins left="0.59055118110236227" right="0.11811023622047245" top="0.35433070866141736" bottom="0.35433070866141736" header="0.31496062992125984" footer="0.31496062992125984"/>
  <pageSetup paperSize="5" scale="65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6"/>
  <dimension ref="C5:G7"/>
  <sheetViews>
    <sheetView workbookViewId="0">
      <selection activeCell="L7" sqref="L7"/>
    </sheetView>
  </sheetViews>
  <sheetFormatPr defaultRowHeight="24" x14ac:dyDescent="0.55000000000000004"/>
  <cols>
    <col min="1" max="1" width="9.140625" style="1"/>
    <col min="2" max="2" width="7" style="1" customWidth="1"/>
    <col min="3" max="16384" width="9.140625" style="1"/>
  </cols>
  <sheetData>
    <row r="5" spans="3:7" ht="36" x14ac:dyDescent="0.8">
      <c r="C5" s="44"/>
    </row>
    <row r="6" spans="3:7" ht="54" x14ac:dyDescent="1.2">
      <c r="G6" s="106" t="s">
        <v>249</v>
      </c>
    </row>
    <row r="7" spans="3:7" ht="36" x14ac:dyDescent="0.8">
      <c r="C7" s="44"/>
    </row>
  </sheetData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00B050"/>
  </sheetPr>
  <dimension ref="A1:K12"/>
  <sheetViews>
    <sheetView topLeftCell="A7" workbookViewId="0">
      <selection activeCell="D10" sqref="D10"/>
    </sheetView>
  </sheetViews>
  <sheetFormatPr defaultRowHeight="24" x14ac:dyDescent="0.55000000000000004"/>
  <cols>
    <col min="1" max="1" width="6.28515625" style="19" bestFit="1" customWidth="1"/>
    <col min="2" max="2" width="12.42578125" style="18" customWidth="1"/>
    <col min="3" max="3" width="19.7109375" style="18" customWidth="1"/>
    <col min="4" max="4" width="95.140625" style="18" customWidth="1"/>
    <col min="5" max="5" width="8.7109375" style="18" customWidth="1"/>
    <col min="6" max="6" width="9.42578125" style="18" customWidth="1"/>
    <col min="7" max="7" width="11.140625" style="18" customWidth="1"/>
    <col min="8" max="8" width="12.140625" style="18" bestFit="1" customWidth="1"/>
    <col min="9" max="9" width="10" style="18" customWidth="1"/>
    <col min="10" max="10" width="7.28515625" style="20" bestFit="1" customWidth="1"/>
    <col min="11" max="16384" width="9.140625" style="18"/>
  </cols>
  <sheetData>
    <row r="1" spans="1:11" x14ac:dyDescent="0.55000000000000004">
      <c r="A1" s="1721" t="s">
        <v>380</v>
      </c>
      <c r="B1" s="1721"/>
      <c r="C1" s="1721"/>
      <c r="D1" s="1721"/>
      <c r="E1" s="1721"/>
      <c r="F1" s="1721"/>
      <c r="G1" s="1721"/>
      <c r="H1" s="1721"/>
      <c r="I1" s="1721"/>
      <c r="J1" s="1721"/>
    </row>
    <row r="2" spans="1:11" x14ac:dyDescent="0.55000000000000004">
      <c r="B2" s="48" t="s">
        <v>39</v>
      </c>
      <c r="C2" s="49"/>
      <c r="D2" s="49"/>
    </row>
    <row r="3" spans="1:11" s="57" customFormat="1" ht="27.75" customHeight="1" x14ac:dyDescent="0.55000000000000004">
      <c r="A3" s="1722" t="s">
        <v>0</v>
      </c>
      <c r="B3" s="1722" t="s">
        <v>134</v>
      </c>
      <c r="C3" s="1722" t="s">
        <v>135</v>
      </c>
      <c r="D3" s="1722" t="s">
        <v>125</v>
      </c>
      <c r="E3" s="1725" t="s">
        <v>10</v>
      </c>
      <c r="F3" s="1726"/>
      <c r="G3" s="1726"/>
      <c r="H3" s="1726"/>
      <c r="I3" s="1726"/>
      <c r="J3" s="1727"/>
    </row>
    <row r="4" spans="1:11" s="57" customFormat="1" ht="65.25" x14ac:dyDescent="0.4">
      <c r="A4" s="1723"/>
      <c r="B4" s="1723"/>
      <c r="C4" s="1723"/>
      <c r="D4" s="1723"/>
      <c r="E4" s="59" t="s">
        <v>126</v>
      </c>
      <c r="F4" s="59" t="s">
        <v>127</v>
      </c>
      <c r="G4" s="59" t="s">
        <v>128</v>
      </c>
      <c r="H4" s="59" t="s">
        <v>129</v>
      </c>
      <c r="I4" s="59" t="s">
        <v>130</v>
      </c>
      <c r="J4" s="59" t="s">
        <v>131</v>
      </c>
    </row>
    <row r="5" spans="1:11" s="57" customFormat="1" ht="27.75" customHeight="1" x14ac:dyDescent="0.4">
      <c r="A5" s="1724"/>
      <c r="B5" s="1724"/>
      <c r="C5" s="1724"/>
      <c r="D5" s="1724"/>
      <c r="E5" s="46">
        <v>5</v>
      </c>
      <c r="F5" s="46">
        <v>5</v>
      </c>
      <c r="G5" s="46">
        <v>5</v>
      </c>
      <c r="H5" s="46">
        <v>5</v>
      </c>
      <c r="I5" s="46">
        <v>5</v>
      </c>
      <c r="J5" s="46">
        <v>25</v>
      </c>
    </row>
    <row r="6" spans="1:11" s="275" customFormat="1" ht="114.75" customHeight="1" x14ac:dyDescent="0.2">
      <c r="A6" s="50">
        <v>1</v>
      </c>
      <c r="B6" s="500" t="s">
        <v>472</v>
      </c>
      <c r="C6" s="344" t="s">
        <v>476</v>
      </c>
      <c r="D6" s="498" t="s">
        <v>467</v>
      </c>
      <c r="E6" s="51">
        <v>4</v>
      </c>
      <c r="F6" s="51">
        <v>5</v>
      </c>
      <c r="G6" s="51">
        <v>5</v>
      </c>
      <c r="H6" s="51">
        <v>4</v>
      </c>
      <c r="I6" s="51">
        <v>4</v>
      </c>
      <c r="J6" s="436">
        <v>22</v>
      </c>
    </row>
    <row r="7" spans="1:11" s="275" customFormat="1" ht="87" x14ac:dyDescent="0.2">
      <c r="A7" s="51">
        <v>2</v>
      </c>
      <c r="B7" s="501" t="s">
        <v>473</v>
      </c>
      <c r="C7" s="345" t="s">
        <v>137</v>
      </c>
      <c r="D7" s="499" t="s">
        <v>468</v>
      </c>
      <c r="E7" s="436">
        <v>5</v>
      </c>
      <c r="F7" s="436">
        <v>4</v>
      </c>
      <c r="G7" s="436">
        <v>5</v>
      </c>
      <c r="H7" s="436">
        <v>3</v>
      </c>
      <c r="I7" s="436">
        <v>3</v>
      </c>
      <c r="J7" s="436">
        <v>20</v>
      </c>
    </row>
    <row r="8" spans="1:11" s="275" customFormat="1" ht="72" x14ac:dyDescent="0.2">
      <c r="A8" s="51">
        <v>3</v>
      </c>
      <c r="B8" s="501" t="s">
        <v>139</v>
      </c>
      <c r="C8" s="345" t="s">
        <v>477</v>
      </c>
      <c r="D8" s="499" t="s">
        <v>469</v>
      </c>
      <c r="E8" s="436">
        <v>4</v>
      </c>
      <c r="F8" s="436">
        <v>4</v>
      </c>
      <c r="G8" s="436">
        <v>3</v>
      </c>
      <c r="H8" s="436">
        <v>4</v>
      </c>
      <c r="I8" s="436">
        <v>4</v>
      </c>
      <c r="J8" s="436">
        <v>19</v>
      </c>
    </row>
    <row r="9" spans="1:11" s="275" customFormat="1" ht="108.75" x14ac:dyDescent="0.2">
      <c r="A9" s="51">
        <v>4</v>
      </c>
      <c r="B9" s="500" t="s">
        <v>474</v>
      </c>
      <c r="C9" s="344" t="s">
        <v>136</v>
      </c>
      <c r="D9" s="499" t="s">
        <v>470</v>
      </c>
      <c r="E9" s="436">
        <v>3</v>
      </c>
      <c r="F9" s="436">
        <v>3</v>
      </c>
      <c r="G9" s="436">
        <v>3</v>
      </c>
      <c r="H9" s="436">
        <v>4</v>
      </c>
      <c r="I9" s="436">
        <v>3</v>
      </c>
      <c r="J9" s="436">
        <v>16</v>
      </c>
    </row>
    <row r="10" spans="1:11" s="275" customFormat="1" ht="108.75" x14ac:dyDescent="0.2">
      <c r="A10" s="51">
        <v>5</v>
      </c>
      <c r="B10" s="501" t="s">
        <v>475</v>
      </c>
      <c r="C10" s="345" t="s">
        <v>138</v>
      </c>
      <c r="D10" s="499" t="s">
        <v>471</v>
      </c>
      <c r="E10" s="436">
        <v>1</v>
      </c>
      <c r="F10" s="436">
        <v>4</v>
      </c>
      <c r="G10" s="436">
        <v>3</v>
      </c>
      <c r="H10" s="436">
        <v>4</v>
      </c>
      <c r="I10" s="436">
        <v>4</v>
      </c>
      <c r="J10" s="436">
        <v>16</v>
      </c>
    </row>
    <row r="11" spans="1:11" s="17" customFormat="1" x14ac:dyDescent="0.2">
      <c r="A11" s="53"/>
      <c r="B11" s="54"/>
      <c r="C11" s="54"/>
      <c r="D11" s="54"/>
      <c r="E11" s="53"/>
      <c r="F11" s="53"/>
      <c r="G11" s="53"/>
      <c r="H11" s="53"/>
      <c r="I11" s="53"/>
      <c r="J11" s="55"/>
      <c r="K11" s="52"/>
    </row>
    <row r="12" spans="1:11" s="17" customFormat="1" x14ac:dyDescent="0.2">
      <c r="A12" s="53"/>
      <c r="B12" s="54"/>
      <c r="C12" s="54"/>
      <c r="D12" s="56"/>
      <c r="E12" s="53"/>
      <c r="F12" s="53"/>
      <c r="G12" s="53"/>
      <c r="H12" s="53"/>
      <c r="I12" s="53"/>
      <c r="J12" s="55"/>
      <c r="K12" s="52"/>
    </row>
  </sheetData>
  <mergeCells count="6">
    <mergeCell ref="A1:J1"/>
    <mergeCell ref="A3:A5"/>
    <mergeCell ref="B3:B5"/>
    <mergeCell ref="C3:C5"/>
    <mergeCell ref="D3:D5"/>
    <mergeCell ref="E3:J3"/>
  </mergeCells>
  <pageMargins left="1.0236220472440944" right="0.51181102362204722" top="0.35433070866141736" bottom="0.35433070866141736" header="0.31496062992125984" footer="0.31496062992125984"/>
  <pageSetup paperSize="5" scale="8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00B050"/>
  </sheetPr>
  <dimension ref="A1:J10"/>
  <sheetViews>
    <sheetView topLeftCell="A7" workbookViewId="0">
      <selection activeCell="A8" sqref="A8:J8"/>
    </sheetView>
  </sheetViews>
  <sheetFormatPr defaultRowHeight="17.25" x14ac:dyDescent="0.4"/>
  <cols>
    <col min="1" max="1" width="9.140625" style="57" customWidth="1"/>
    <col min="2" max="2" width="18.85546875" style="57" customWidth="1"/>
    <col min="3" max="3" width="44.85546875" style="57" customWidth="1"/>
    <col min="4" max="4" width="64" style="57" customWidth="1"/>
    <col min="5" max="6" width="9.85546875" style="57" customWidth="1"/>
    <col min="7" max="8" width="9.140625" style="57"/>
    <col min="9" max="9" width="10" style="57" customWidth="1"/>
    <col min="10" max="16384" width="9.140625" style="57"/>
  </cols>
  <sheetData>
    <row r="1" spans="1:10" ht="27.75" x14ac:dyDescent="0.65">
      <c r="A1" s="1728" t="s">
        <v>380</v>
      </c>
      <c r="B1" s="1728"/>
      <c r="C1" s="1728"/>
      <c r="D1" s="1728"/>
      <c r="E1" s="1728"/>
      <c r="F1" s="1728"/>
      <c r="G1" s="1728"/>
      <c r="H1" s="1728"/>
      <c r="I1" s="1728"/>
      <c r="J1" s="1728"/>
    </row>
    <row r="2" spans="1:10" ht="27.75" x14ac:dyDescent="0.65">
      <c r="A2" s="20" t="s">
        <v>40</v>
      </c>
      <c r="B2" s="58"/>
      <c r="C2" s="58"/>
      <c r="D2" s="18"/>
    </row>
    <row r="3" spans="1:10" ht="27.75" customHeight="1" x14ac:dyDescent="0.55000000000000004">
      <c r="A3" s="1722" t="s">
        <v>0</v>
      </c>
      <c r="B3" s="1722" t="s">
        <v>134</v>
      </c>
      <c r="C3" s="1722" t="s">
        <v>135</v>
      </c>
      <c r="D3" s="1722" t="s">
        <v>125</v>
      </c>
      <c r="E3" s="1725" t="s">
        <v>10</v>
      </c>
      <c r="F3" s="1726"/>
      <c r="G3" s="1726"/>
      <c r="H3" s="1726"/>
      <c r="I3" s="1726"/>
      <c r="J3" s="1727"/>
    </row>
    <row r="4" spans="1:10" ht="108.75" x14ac:dyDescent="0.4">
      <c r="A4" s="1723"/>
      <c r="B4" s="1723"/>
      <c r="C4" s="1723"/>
      <c r="D4" s="1723"/>
      <c r="E4" s="59" t="s">
        <v>126</v>
      </c>
      <c r="F4" s="59" t="s">
        <v>127</v>
      </c>
      <c r="G4" s="59" t="s">
        <v>128</v>
      </c>
      <c r="H4" s="59" t="s">
        <v>129</v>
      </c>
      <c r="I4" s="59" t="s">
        <v>130</v>
      </c>
      <c r="J4" s="59" t="s">
        <v>131</v>
      </c>
    </row>
    <row r="5" spans="1:10" ht="27.75" customHeight="1" x14ac:dyDescent="0.4">
      <c r="A5" s="1724"/>
      <c r="B5" s="1724"/>
      <c r="C5" s="1724"/>
      <c r="D5" s="1724"/>
      <c r="E5" s="46">
        <v>5</v>
      </c>
      <c r="F5" s="46">
        <v>5</v>
      </c>
      <c r="G5" s="46">
        <v>5</v>
      </c>
      <c r="H5" s="46">
        <v>5</v>
      </c>
      <c r="I5" s="46">
        <v>5</v>
      </c>
      <c r="J5" s="46">
        <v>25</v>
      </c>
    </row>
    <row r="6" spans="1:10" s="379" customFormat="1" ht="152.25" x14ac:dyDescent="0.4">
      <c r="A6" s="377">
        <v>1</v>
      </c>
      <c r="B6" s="439" t="s">
        <v>141</v>
      </c>
      <c r="C6" s="378" t="s">
        <v>389</v>
      </c>
      <c r="D6" s="434" t="s">
        <v>384</v>
      </c>
      <c r="E6" s="435">
        <v>5</v>
      </c>
      <c r="F6" s="436">
        <v>4</v>
      </c>
      <c r="G6" s="436">
        <v>4</v>
      </c>
      <c r="H6" s="436">
        <v>4</v>
      </c>
      <c r="I6" s="436">
        <v>4</v>
      </c>
      <c r="J6" s="438">
        <f>SUM(E6:I6)</f>
        <v>21</v>
      </c>
    </row>
    <row r="7" spans="1:10" s="379" customFormat="1" ht="152.25" x14ac:dyDescent="0.4">
      <c r="A7" s="380">
        <v>2</v>
      </c>
      <c r="B7" s="439" t="s">
        <v>140</v>
      </c>
      <c r="C7" s="378" t="s">
        <v>390</v>
      </c>
      <c r="D7" s="434" t="s">
        <v>385</v>
      </c>
      <c r="E7" s="436">
        <v>4</v>
      </c>
      <c r="F7" s="436">
        <v>3</v>
      </c>
      <c r="G7" s="433">
        <v>4</v>
      </c>
      <c r="H7" s="436">
        <v>4</v>
      </c>
      <c r="I7" s="436">
        <v>5</v>
      </c>
      <c r="J7" s="438">
        <f>SUM(E7:I7)</f>
        <v>20</v>
      </c>
    </row>
    <row r="8" spans="1:10" s="379" customFormat="1" ht="144.75" customHeight="1" x14ac:dyDescent="0.4">
      <c r="A8" s="377">
        <v>3</v>
      </c>
      <c r="B8" s="439" t="s">
        <v>381</v>
      </c>
      <c r="C8" s="381" t="s">
        <v>391</v>
      </c>
      <c r="D8" s="434" t="s">
        <v>386</v>
      </c>
      <c r="E8" s="436">
        <v>4</v>
      </c>
      <c r="F8" s="436">
        <v>4</v>
      </c>
      <c r="G8" s="436">
        <v>4</v>
      </c>
      <c r="H8" s="436">
        <v>4</v>
      </c>
      <c r="I8" s="436">
        <v>3</v>
      </c>
      <c r="J8" s="438">
        <f t="shared" ref="J8:J9" si="0">SUM(E8:I8)</f>
        <v>19</v>
      </c>
    </row>
    <row r="9" spans="1:10" ht="73.5" customHeight="1" x14ac:dyDescent="0.4">
      <c r="A9" s="377">
        <v>4</v>
      </c>
      <c r="B9" s="439" t="s">
        <v>382</v>
      </c>
      <c r="C9" s="381" t="s">
        <v>392</v>
      </c>
      <c r="D9" s="434" t="s">
        <v>387</v>
      </c>
      <c r="E9" s="435">
        <v>4</v>
      </c>
      <c r="F9" s="436">
        <v>4</v>
      </c>
      <c r="G9" s="436">
        <v>4</v>
      </c>
      <c r="H9" s="436">
        <v>3</v>
      </c>
      <c r="I9" s="436">
        <v>3</v>
      </c>
      <c r="J9" s="438">
        <f t="shared" si="0"/>
        <v>18</v>
      </c>
    </row>
    <row r="10" spans="1:10" ht="130.5" x14ac:dyDescent="0.4">
      <c r="A10" s="377">
        <v>5</v>
      </c>
      <c r="B10" s="439" t="s">
        <v>383</v>
      </c>
      <c r="C10" s="381" t="s">
        <v>393</v>
      </c>
      <c r="D10" s="434" t="s">
        <v>388</v>
      </c>
      <c r="E10" s="437">
        <v>4</v>
      </c>
      <c r="F10" s="436">
        <v>4</v>
      </c>
      <c r="G10" s="436">
        <v>4</v>
      </c>
      <c r="H10" s="436">
        <v>3</v>
      </c>
      <c r="I10" s="436">
        <v>3</v>
      </c>
      <c r="J10" s="438">
        <f>SUM(E10:I10)</f>
        <v>18</v>
      </c>
    </row>
  </sheetData>
  <mergeCells count="6">
    <mergeCell ref="A1:J1"/>
    <mergeCell ref="A3:A5"/>
    <mergeCell ref="B3:B5"/>
    <mergeCell ref="C3:C5"/>
    <mergeCell ref="D3:D5"/>
    <mergeCell ref="E3:J3"/>
  </mergeCells>
  <pageMargins left="0.98425196850393704" right="0.51181102362204722" top="0.55118110236220474" bottom="0.35433070866141736" header="0.31496062992125984" footer="0.31496062992125984"/>
  <pageSetup paperSize="5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00B050"/>
  </sheetPr>
  <dimension ref="A1:F16"/>
  <sheetViews>
    <sheetView topLeftCell="A4" zoomScale="80" zoomScaleNormal="80" workbookViewId="0">
      <selection activeCell="C12" sqref="C12"/>
    </sheetView>
  </sheetViews>
  <sheetFormatPr defaultRowHeight="12.75" x14ac:dyDescent="0.2"/>
  <cols>
    <col min="1" max="1" width="5.5703125" customWidth="1"/>
    <col min="2" max="2" width="102.42578125" customWidth="1"/>
    <col min="3" max="3" width="18.5703125" customWidth="1"/>
    <col min="4" max="4" width="18.42578125" customWidth="1"/>
    <col min="5" max="5" width="13.28515625" customWidth="1"/>
    <col min="6" max="6" width="19.28515625" customWidth="1"/>
  </cols>
  <sheetData>
    <row r="1" spans="1:6" ht="30" customHeight="1" x14ac:dyDescent="0.75">
      <c r="A1" s="1732" t="s">
        <v>394</v>
      </c>
      <c r="B1" s="1732"/>
      <c r="C1" s="1732"/>
      <c r="D1" s="1732"/>
      <c r="E1" s="1732"/>
      <c r="F1" s="1732"/>
    </row>
    <row r="2" spans="1:6" ht="30.75" customHeight="1" x14ac:dyDescent="0.75">
      <c r="A2" s="1733" t="s">
        <v>13</v>
      </c>
      <c r="B2" s="1733"/>
      <c r="C2" s="1733"/>
      <c r="D2" s="1733"/>
      <c r="E2" s="1733"/>
      <c r="F2" s="1733"/>
    </row>
    <row r="3" spans="1:6" ht="27.75" x14ac:dyDescent="0.65">
      <c r="A3" s="24"/>
      <c r="B3" s="24"/>
      <c r="C3" s="24"/>
      <c r="D3" s="24"/>
      <c r="E3" s="24"/>
      <c r="F3" s="24"/>
    </row>
    <row r="4" spans="1:6" ht="29.25" customHeight="1" x14ac:dyDescent="0.65">
      <c r="A4" s="9"/>
      <c r="B4" s="29" t="s">
        <v>12</v>
      </c>
      <c r="C4" s="30" t="s">
        <v>11</v>
      </c>
      <c r="D4" s="1729" t="s">
        <v>9</v>
      </c>
      <c r="E4" s="1730"/>
      <c r="F4" s="1731"/>
    </row>
    <row r="5" spans="1:6" ht="31.5" customHeight="1" x14ac:dyDescent="0.65">
      <c r="A5" s="10"/>
      <c r="B5" s="31"/>
      <c r="C5" s="32" t="s">
        <v>6</v>
      </c>
      <c r="D5" s="33" t="s">
        <v>204</v>
      </c>
      <c r="E5" s="33" t="s">
        <v>205</v>
      </c>
      <c r="F5" s="34" t="s">
        <v>7</v>
      </c>
    </row>
    <row r="6" spans="1:6" ht="36.75" customHeight="1" x14ac:dyDescent="0.65">
      <c r="A6" s="1438">
        <v>1</v>
      </c>
      <c r="B6" s="1439" t="s">
        <v>41</v>
      </c>
      <c r="C6" s="1440">
        <f>D6+E6+F6</f>
        <v>2934311.04</v>
      </c>
      <c r="D6" s="1440">
        <f>ตาราง3!D6+ตาราง3!D7+ตาราง3!D8+ตาราง3!D9+ตาราง3!D10+ตาราง3!D11+ตาราง3!D12</f>
        <v>1581130</v>
      </c>
      <c r="E6" s="1440">
        <f>ตาราง3!E6+ตาราง3!E7+ตาราง3!E8+ตาราง3!E9+ตาราง3!E10+ตาราง3!E11+ตาราง3!E12</f>
        <v>199400</v>
      </c>
      <c r="F6" s="1440">
        <f>ตาราง3!F6+ตาราง3!F7+ตาราง3!F8+ตาราง3!F9+ตาราง3!F10+ตาราง3!F11+ตาราง3!F12</f>
        <v>1153781.04</v>
      </c>
    </row>
    <row r="7" spans="1:6" ht="39.75" customHeight="1" x14ac:dyDescent="0.65">
      <c r="A7" s="1441">
        <v>2</v>
      </c>
      <c r="B7" s="1442" t="s">
        <v>14</v>
      </c>
      <c r="C7" s="1443">
        <f t="shared" ref="C7:C10" si="0">D7+E7+F7</f>
        <v>3541765</v>
      </c>
      <c r="D7" s="1443">
        <f>ตาราง3!D13+ตาราง3!D14+ตาราง3!D15+ตาราง3!D16+ตาราง3!D17+ตาราง3!D18+ตาราง3!D19+ตาราง3!D20+ตาราง3!D21+ตาราง3!D22+ตาราง3!D23+ตาราง3!D24+ตาราง3!D25+ตาราง3!D26+ตาราง3!D27+ตาราง3!D28+ตาราง3!D29+ตาราง3!D30+ตาราง3!D31+ตาราง3!D32+ตาราง3!D33+ตาราง3!D34+ตาราง3!D35+ตาราง3!D36</f>
        <v>1409365</v>
      </c>
      <c r="E7" s="1443">
        <f>ตาราง3!E13+ตาราง3!E14+ตาราง3!E15+ตาราง3!E16+ตาราง3!E17+ตาราง3!E18+ตาราง3!E19+ตาราง3!E20+ตาราง3!E21+ตาราง3!E22+ตาราง3!E23+ตาราง3!E24+ตาราง3!E25+ตาราง3!E26+ตาราง3!E27+ตาราง3!E28+ตาราง3!E29+ตาราง3!E30+ตาราง3!E31+ตาราง3!E32+ตาราง3!E33+ตาราง3!E34+ตาราง3!E35+ตาราง3!E36</f>
        <v>268800</v>
      </c>
      <c r="F7" s="1443">
        <f>ตาราง3!F13+ตาราง3!F14+ตาราง3!F15+ตาราง3!F16+ตาราง3!F17+ตาราง3!F18+ตาราง3!F19+ตาราง3!F20+ตาราง3!F21+ตาราง3!F22+ตาราง3!F23+ตาราง3!F24+ตาราง3!F25+ตาราง3!F26+ตาราง3!F27+ตาราง3!F28+ตาราง3!F29+ตาราง3!F30+ตาราง3!F31+ตาราง3!F32+ตาราง3!F33+ตาราง3!F34+ตาราง3!F35+ตาราง3!F36</f>
        <v>1863600</v>
      </c>
    </row>
    <row r="8" spans="1:6" ht="36.75" customHeight="1" x14ac:dyDescent="0.65">
      <c r="A8" s="1441">
        <v>3</v>
      </c>
      <c r="B8" s="1442" t="s">
        <v>15</v>
      </c>
      <c r="C8" s="1443">
        <f t="shared" si="0"/>
        <v>154160</v>
      </c>
      <c r="D8" s="1443">
        <f>ตาราง3!D37+ตาราง3!D38</f>
        <v>154160</v>
      </c>
      <c r="E8" s="1443">
        <f>ตาราง3!E37+ตาราง3!E38</f>
        <v>0</v>
      </c>
      <c r="F8" s="1443">
        <f>ตาราง3!F37+ตาราง3!F38</f>
        <v>0</v>
      </c>
    </row>
    <row r="9" spans="1:6" ht="36" customHeight="1" x14ac:dyDescent="0.65">
      <c r="A9" s="1441">
        <v>4</v>
      </c>
      <c r="B9" s="1442" t="s">
        <v>16</v>
      </c>
      <c r="C9" s="1443">
        <f t="shared" si="0"/>
        <v>9529528</v>
      </c>
      <c r="D9" s="1443">
        <f>ตาราง3!D39+ตาราง3!D40+ตาราง3!D41+ตาราง3!D42+ตาราง3!D43+ตาราง3!D44+ตาราง3!D45+ตาราง3!D46+ตาราง3!D47+ตาราง3!D48</f>
        <v>7518230</v>
      </c>
      <c r="E9" s="1443">
        <f>ตาราง3!E39+ตาราง3!E40+ตาราง3!E41+ตาราง3!E42+ตาราง3!E43+ตาราง3!E44+ตาราง3!E45+ตาราง3!E46+ตาราง3!E47+ตาราง3!E48</f>
        <v>0</v>
      </c>
      <c r="F9" s="1443">
        <f>ตาราง3!F39+ตาราง3!F40+ตาราง3!F41+ตาราง3!F42+ตาราง3!F43+ตาราง3!F44+ตาราง3!F45+ตาราง3!F46+ตาราง3!F47+ตาราง3!F48</f>
        <v>2011298</v>
      </c>
    </row>
    <row r="10" spans="1:6" ht="33.75" customHeight="1" x14ac:dyDescent="0.65">
      <c r="A10" s="1444">
        <v>5</v>
      </c>
      <c r="B10" s="567" t="s">
        <v>144</v>
      </c>
      <c r="C10" s="1445">
        <f t="shared" si="0"/>
        <v>0</v>
      </c>
      <c r="D10" s="1445">
        <v>0</v>
      </c>
      <c r="E10" s="1445">
        <v>0</v>
      </c>
      <c r="F10" s="1445">
        <v>0</v>
      </c>
    </row>
    <row r="11" spans="1:6" ht="35.25" customHeight="1" x14ac:dyDescent="0.7">
      <c r="A11" s="8"/>
      <c r="B11" s="36" t="s">
        <v>5</v>
      </c>
      <c r="C11" s="104">
        <f>SUM(C6:C10)</f>
        <v>16159764.039999999</v>
      </c>
      <c r="D11" s="104">
        <f t="shared" ref="D11:F11" si="1">SUM(D6:D10)</f>
        <v>10662885</v>
      </c>
      <c r="E11" s="104">
        <f t="shared" si="1"/>
        <v>468200</v>
      </c>
      <c r="F11" s="104">
        <f t="shared" si="1"/>
        <v>5028679.04</v>
      </c>
    </row>
    <row r="15" spans="1:6" x14ac:dyDescent="0.2">
      <c r="C15" s="105"/>
    </row>
    <row r="16" spans="1:6" x14ac:dyDescent="0.2">
      <c r="C16" s="105"/>
    </row>
  </sheetData>
  <mergeCells count="3">
    <mergeCell ref="D4:F4"/>
    <mergeCell ref="A1:F1"/>
    <mergeCell ref="A2:F2"/>
  </mergeCells>
  <pageMargins left="1.1023622047244095" right="0.31496062992125984" top="1.1417322834645669" bottom="0.74803149606299213" header="0.31496062992125984" footer="0.31496062992125984"/>
  <pageSetup paperSize="5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00B050"/>
  </sheetPr>
  <dimension ref="A1:F15"/>
  <sheetViews>
    <sheetView topLeftCell="A4" zoomScale="80" zoomScaleNormal="80" workbookViewId="0">
      <selection activeCell="D15" sqref="D15"/>
    </sheetView>
  </sheetViews>
  <sheetFormatPr defaultRowHeight="12.75" x14ac:dyDescent="0.2"/>
  <cols>
    <col min="1" max="1" width="5.5703125" customWidth="1"/>
    <col min="2" max="2" width="77" customWidth="1"/>
    <col min="3" max="3" width="15.5703125" customWidth="1"/>
    <col min="4" max="4" width="13.85546875" bestFit="1" customWidth="1"/>
    <col min="5" max="5" width="13.28515625" customWidth="1"/>
    <col min="6" max="6" width="19.28515625" customWidth="1"/>
  </cols>
  <sheetData>
    <row r="1" spans="1:6" ht="30" customHeight="1" x14ac:dyDescent="0.75">
      <c r="A1" s="1732" t="s">
        <v>395</v>
      </c>
      <c r="B1" s="1732"/>
      <c r="C1" s="1732"/>
      <c r="D1" s="1732"/>
      <c r="E1" s="1732"/>
      <c r="F1" s="1732"/>
    </row>
    <row r="2" spans="1:6" ht="30.75" customHeight="1" x14ac:dyDescent="0.75">
      <c r="A2" s="1733" t="s">
        <v>17</v>
      </c>
      <c r="B2" s="1733"/>
      <c r="C2" s="1733"/>
      <c r="D2" s="1733"/>
      <c r="E2" s="1733"/>
      <c r="F2" s="1733"/>
    </row>
    <row r="3" spans="1:6" ht="27.75" x14ac:dyDescent="0.65">
      <c r="A3" s="24"/>
      <c r="B3" s="24"/>
      <c r="C3" s="24"/>
      <c r="D3" s="24"/>
      <c r="E3" s="24"/>
      <c r="F3" s="24"/>
    </row>
    <row r="4" spans="1:6" ht="29.25" customHeight="1" x14ac:dyDescent="0.65">
      <c r="A4" s="9"/>
      <c r="B4" s="29" t="s">
        <v>18</v>
      </c>
      <c r="C4" s="30" t="s">
        <v>11</v>
      </c>
      <c r="D4" s="1729" t="s">
        <v>9</v>
      </c>
      <c r="E4" s="1734"/>
      <c r="F4" s="1735"/>
    </row>
    <row r="5" spans="1:6" ht="31.5" customHeight="1" x14ac:dyDescent="0.65">
      <c r="A5" s="10"/>
      <c r="B5" s="31"/>
      <c r="C5" s="32" t="s">
        <v>6</v>
      </c>
      <c r="D5" s="33" t="s">
        <v>204</v>
      </c>
      <c r="E5" s="33" t="s">
        <v>245</v>
      </c>
      <c r="F5" s="34" t="s">
        <v>7</v>
      </c>
    </row>
    <row r="6" spans="1:6" ht="30.75" customHeight="1" x14ac:dyDescent="0.65">
      <c r="A6" s="37">
        <v>1</v>
      </c>
      <c r="B6" s="38" t="s">
        <v>19</v>
      </c>
      <c r="C6" s="334">
        <f>D6+E6+F6</f>
        <v>9529528</v>
      </c>
      <c r="D6" s="334">
        <f>ตาราง3!D39+ตาราง3!D40+ตาราง3!D41+ตาราง3!D42+ตาราง3!D43+ตาราง3!D44+ตาราง3!D45+ตาราง3!D46+ตาราง3!D47+ตาราง3!D48</f>
        <v>7518230</v>
      </c>
      <c r="E6" s="334">
        <f>ตาราง3!E39+ตาราง3!E40+ตาราง3!E41+ตาราง3!E42+ตาราง3!E43+ตาราง3!E44+ตาราง3!E45+ตาราง3!E46+ตาราง3!E47+ตาราง3!E48</f>
        <v>0</v>
      </c>
      <c r="F6" s="334">
        <f>ตาราง3!F39+ตาราง3!F40+ตาราง3!F41+ตาราง3!F42+ตาราง3!F43+ตาราง3!F44+ตาราง3!F45+ตาราง3!F46+ตาราง3!F47+ตาราง3!F48</f>
        <v>2011298</v>
      </c>
    </row>
    <row r="7" spans="1:6" ht="33.75" customHeight="1" x14ac:dyDescent="0.65">
      <c r="A7" s="37">
        <v>2</v>
      </c>
      <c r="B7" s="38" t="s">
        <v>42</v>
      </c>
      <c r="C7" s="334">
        <f>D7+E7+F7</f>
        <v>1102260</v>
      </c>
      <c r="D7" s="334">
        <f>ตาราง3!D14+ตาราง3!D33+ตาราง3!D35+ตาราง3!D36+ตาราง3!D37+ตาราง3!D38</f>
        <v>819060</v>
      </c>
      <c r="E7" s="334">
        <f>ตาราง3!E14+ตาราง3!E33+ตาราง3!E35+ตาราง3!E36+ตาราง3!E37+ตาราง3!E38</f>
        <v>268800</v>
      </c>
      <c r="F7" s="334">
        <f>ตาราง3!F14+ตาราง3!F33+ตาราง3!F35+ตาราง3!F36+ตาราง3!F37+ตาราง3!F38</f>
        <v>14400</v>
      </c>
    </row>
    <row r="8" spans="1:6" ht="30" customHeight="1" x14ac:dyDescent="0.65">
      <c r="A8" s="39">
        <v>3</v>
      </c>
      <c r="B8" s="40" t="s">
        <v>20</v>
      </c>
      <c r="C8" s="335"/>
      <c r="D8" s="335"/>
      <c r="E8" s="335"/>
      <c r="F8" s="336"/>
    </row>
    <row r="9" spans="1:6" s="7" customFormat="1" ht="27.75" customHeight="1" x14ac:dyDescent="0.65">
      <c r="A9" s="41"/>
      <c r="B9" s="42" t="s">
        <v>21</v>
      </c>
      <c r="C9" s="337">
        <f>D9+E9+F9</f>
        <v>827475</v>
      </c>
      <c r="D9" s="337">
        <f>ตาราง3!D6+ตาราง3!D7+ตาราง3!D15</f>
        <v>725475</v>
      </c>
      <c r="E9" s="337">
        <f>ตาราง3!E6+ตาราง3!E7+ตาราง3!E15</f>
        <v>42000</v>
      </c>
      <c r="F9" s="337">
        <f>ตาราง3!F6+ตาราง3!F7+ตาราง3!F15</f>
        <v>60000</v>
      </c>
    </row>
    <row r="10" spans="1:6" s="7" customFormat="1" ht="27" customHeight="1" x14ac:dyDescent="0.65">
      <c r="A10" s="41"/>
      <c r="B10" s="42" t="s">
        <v>22</v>
      </c>
      <c r="C10" s="337">
        <f t="shared" ref="C10:C13" si="0">D10+E10+F10</f>
        <v>1741166.04</v>
      </c>
      <c r="D10" s="337">
        <f>ตาราง3!D8+ตาราง3!D9+ตาราง3!D10+ตาราง3!D12+ตาราง3!D18</f>
        <v>471785</v>
      </c>
      <c r="E10" s="337">
        <f>ตาราง3!E8+ตาราง3!E9+ตาราง3!E10+ตาราง3!E12+ตาราง3!E18</f>
        <v>115600</v>
      </c>
      <c r="F10" s="337">
        <f>ตาราง3!F8+ตาราง3!F9+ตาราง3!F10+ตาราง3!F12+ตาราง3!F18</f>
        <v>1153781.04</v>
      </c>
    </row>
    <row r="11" spans="1:6" s="7" customFormat="1" ht="27" customHeight="1" x14ac:dyDescent="0.65">
      <c r="A11" s="41"/>
      <c r="B11" s="42" t="s">
        <v>43</v>
      </c>
      <c r="C11" s="337">
        <f t="shared" si="0"/>
        <v>445620</v>
      </c>
      <c r="D11" s="337">
        <f>ตาราง3!D11</f>
        <v>403820</v>
      </c>
      <c r="E11" s="337">
        <f>ตาราง3!E11</f>
        <v>41800</v>
      </c>
      <c r="F11" s="337">
        <f>ตาราง3!F11</f>
        <v>0</v>
      </c>
    </row>
    <row r="12" spans="1:6" s="7" customFormat="1" ht="27.75" customHeight="1" x14ac:dyDescent="0.65">
      <c r="A12" s="41"/>
      <c r="B12" s="42" t="s">
        <v>44</v>
      </c>
      <c r="C12" s="337">
        <f t="shared" si="0"/>
        <v>2491675</v>
      </c>
      <c r="D12" s="337">
        <f>ตาราง3!D13+ตาราง3!D16+ตาราง3!D17+ตาราง3!D19+ตาราง3!D20+ตาราง3!D22+ตาราง3!D23+ตาราง3!D24+ตาราง3!D25+ตาราง3!D26+ตาราง3!D27+ตาราง3!D28+ตาราง3!D29+ตาราง3!D30+ตาราง3!D32+ตาราง3!D34</f>
        <v>702475</v>
      </c>
      <c r="E12" s="337">
        <f>ตาราง3!E13+ตาราง3!E16+ตาราง3!E17+ตาราง3!E19+ตาราง3!E20+ตาราง3!E22+ตาราง3!E23+ตาราง3!E24+ตาราง3!E25+ตาราง3!E26+ตาราง3!E27+ตาราง3!E28+ตาราง3!E29+ตาราง3!E30+ตาราง3!E32+ตาราง3!E34</f>
        <v>0</v>
      </c>
      <c r="F12" s="337">
        <f>ตาราง3!F13+ตาราง3!F16+ตาราง3!F17+ตาราง3!F19+ตาราง3!F20+ตาราง3!F22+ตาราง3!F23+ตาราง3!F24+ตาราง3!F25+ตาราง3!F26+ตาราง3!F27+ตาราง3!F28+ตาราง3!F29+ตาราง3!F30+ตาราง3!F32+ตาราง3!F34</f>
        <v>1789200</v>
      </c>
    </row>
    <row r="13" spans="1:6" s="7" customFormat="1" ht="29.25" customHeight="1" x14ac:dyDescent="0.65">
      <c r="A13" s="41"/>
      <c r="B13" s="42" t="s">
        <v>45</v>
      </c>
      <c r="C13" s="337">
        <f t="shared" si="0"/>
        <v>22040</v>
      </c>
      <c r="D13" s="338">
        <f>ตาราง3!D21+ตาราง3!D31</f>
        <v>22040</v>
      </c>
      <c r="E13" s="338">
        <f>ตาราง3!E21+ตาราง3!E31</f>
        <v>0</v>
      </c>
      <c r="F13" s="338">
        <f>ตาราง3!F21+ตาราง3!F31</f>
        <v>0</v>
      </c>
    </row>
    <row r="14" spans="1:6" ht="30.75" customHeight="1" x14ac:dyDescent="0.65">
      <c r="A14" s="37">
        <v>4</v>
      </c>
      <c r="B14" s="43" t="s">
        <v>144</v>
      </c>
      <c r="C14" s="334"/>
      <c r="D14" s="334"/>
      <c r="E14" s="334"/>
      <c r="F14" s="334"/>
    </row>
    <row r="15" spans="1:6" ht="35.25" customHeight="1" x14ac:dyDescent="0.65">
      <c r="A15" s="8"/>
      <c r="B15" s="35" t="s">
        <v>5</v>
      </c>
      <c r="C15" s="339">
        <f>C14+C13+C12+C11+C10+C9+C7+C6</f>
        <v>16159764.039999999</v>
      </c>
      <c r="D15" s="1706">
        <f t="shared" ref="D15:F15" si="1">D14+D13+D12+D11+D10+D9+D7+D6</f>
        <v>10662885</v>
      </c>
      <c r="E15" s="339">
        <f t="shared" si="1"/>
        <v>468200</v>
      </c>
      <c r="F15" s="339">
        <f t="shared" si="1"/>
        <v>5028679.04</v>
      </c>
    </row>
  </sheetData>
  <mergeCells count="3">
    <mergeCell ref="A1:F1"/>
    <mergeCell ref="A2:F2"/>
    <mergeCell ref="D4:F4"/>
  </mergeCells>
  <pageMargins left="1.6929133858267718" right="0.31496062992125984" top="0.55118110236220474" bottom="0.15748031496062992" header="0.31496062992125984" footer="0.31496062992125984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59</vt:i4>
      </vt:variant>
      <vt:variant>
        <vt:lpstr>ช่วงที่มีชื่อ</vt:lpstr>
      </vt:variant>
      <vt:variant>
        <vt:i4>35</vt:i4>
      </vt:variant>
    </vt:vector>
  </HeadingPairs>
  <TitlesOfParts>
    <vt:vector size="94" baseType="lpstr">
      <vt:lpstr>ปก</vt:lpstr>
      <vt:lpstr>บันทึก (2)</vt:lpstr>
      <vt:lpstr>สารบัญ</vt:lpstr>
      <vt:lpstr>แผนยุทธศาสตร์</vt:lpstr>
      <vt:lpstr>ปัญหา(1)</vt:lpstr>
      <vt:lpstr>ปัญหา(2)</vt:lpstr>
      <vt:lpstr>ปัญหา(3)</vt:lpstr>
      <vt:lpstr>ตาราง1</vt:lpstr>
      <vt:lpstr>ตาราง2</vt:lpstr>
      <vt:lpstr>ตาราง3</vt:lpstr>
      <vt:lpstr>สรุปกลุ่มงาน</vt:lpstr>
      <vt:lpstr>กลุ่มงานแยกรายเดือน</vt:lpstr>
      <vt:lpstr>แบ่ง 6เดือน</vt:lpstr>
      <vt:lpstr>เฉพาะ สป.</vt:lpstr>
      <vt:lpstr>แผ่นคั่น</vt:lpstr>
      <vt:lpstr>A1 </vt:lpstr>
      <vt:lpstr>A2 </vt:lpstr>
      <vt:lpstr>A3</vt:lpstr>
      <vt:lpstr>A4 </vt:lpstr>
      <vt:lpstr>A5</vt:lpstr>
      <vt:lpstr>A6</vt:lpstr>
      <vt:lpstr>A7</vt:lpstr>
      <vt:lpstr>A8</vt:lpstr>
      <vt:lpstr>A9 </vt:lpstr>
      <vt:lpstr>A10</vt:lpstr>
      <vt:lpstr>A11</vt:lpstr>
      <vt:lpstr>A12</vt:lpstr>
      <vt:lpstr>A13</vt:lpstr>
      <vt:lpstr>A14 </vt:lpstr>
      <vt:lpstr>A15 </vt:lpstr>
      <vt:lpstr>A16 </vt:lpstr>
      <vt:lpstr>A17 </vt:lpstr>
      <vt:lpstr>A18</vt:lpstr>
      <vt:lpstr>A19 </vt:lpstr>
      <vt:lpstr>A20</vt:lpstr>
      <vt:lpstr>A21</vt:lpstr>
      <vt:lpstr>A22 </vt:lpstr>
      <vt:lpstr>A23 </vt:lpstr>
      <vt:lpstr>A24 </vt:lpstr>
      <vt:lpstr>A25 </vt:lpstr>
      <vt:lpstr>A26 </vt:lpstr>
      <vt:lpstr>A27 </vt:lpstr>
      <vt:lpstr>A28</vt:lpstr>
      <vt:lpstr>A29 </vt:lpstr>
      <vt:lpstr>A30 </vt:lpstr>
      <vt:lpstr>A31 </vt:lpstr>
      <vt:lpstr>A32</vt:lpstr>
      <vt:lpstr>A33</vt:lpstr>
      <vt:lpstr>A34</vt:lpstr>
      <vt:lpstr>A35</vt:lpstr>
      <vt:lpstr>A36</vt:lpstr>
      <vt:lpstr>A37</vt:lpstr>
      <vt:lpstr>A38</vt:lpstr>
      <vt:lpstr>A39</vt:lpstr>
      <vt:lpstr>A40</vt:lpstr>
      <vt:lpstr>A41</vt:lpstr>
      <vt:lpstr>A42</vt:lpstr>
      <vt:lpstr>A43</vt:lpstr>
      <vt:lpstr>Sheet1</vt:lpstr>
      <vt:lpstr>'A1 '!Print_Titles</vt:lpstr>
      <vt:lpstr>'A10'!Print_Titles</vt:lpstr>
      <vt:lpstr>'A11'!Print_Titles</vt:lpstr>
      <vt:lpstr>'A12'!Print_Titles</vt:lpstr>
      <vt:lpstr>'A14 '!Print_Titles</vt:lpstr>
      <vt:lpstr>'A17 '!Print_Titles</vt:lpstr>
      <vt:lpstr>'A18'!Print_Titles</vt:lpstr>
      <vt:lpstr>'A2 '!Print_Titles</vt:lpstr>
      <vt:lpstr>'A21'!Print_Titles</vt:lpstr>
      <vt:lpstr>'A23 '!Print_Titles</vt:lpstr>
      <vt:lpstr>'A25 '!Print_Titles</vt:lpstr>
      <vt:lpstr>'A26 '!Print_Titles</vt:lpstr>
      <vt:lpstr>'A29 '!Print_Titles</vt:lpstr>
      <vt:lpstr>'A3'!Print_Titles</vt:lpstr>
      <vt:lpstr>'A30 '!Print_Titles</vt:lpstr>
      <vt:lpstr>'A31 '!Print_Titles</vt:lpstr>
      <vt:lpstr>'A32'!Print_Titles</vt:lpstr>
      <vt:lpstr>'A33'!Print_Titles</vt:lpstr>
      <vt:lpstr>'A34'!Print_Titles</vt:lpstr>
      <vt:lpstr>'A35'!Print_Titles</vt:lpstr>
      <vt:lpstr>'A36'!Print_Titles</vt:lpstr>
      <vt:lpstr>'A37'!Print_Titles</vt:lpstr>
      <vt:lpstr>'A38'!Print_Titles</vt:lpstr>
      <vt:lpstr>'A39'!Print_Titles</vt:lpstr>
      <vt:lpstr>'A4 '!Print_Titles</vt:lpstr>
      <vt:lpstr>'A40'!Print_Titles</vt:lpstr>
      <vt:lpstr>'A41'!Print_Titles</vt:lpstr>
      <vt:lpstr>'A42'!Print_Titles</vt:lpstr>
      <vt:lpstr>'A5'!Print_Titles</vt:lpstr>
      <vt:lpstr>'A6'!Print_Titles</vt:lpstr>
      <vt:lpstr>'A7'!Print_Titles</vt:lpstr>
      <vt:lpstr>'A8'!Print_Titles</vt:lpstr>
      <vt:lpstr>'A9 '!Print_Titles</vt:lpstr>
      <vt:lpstr>ตาราง3!Print_Titles</vt:lpstr>
      <vt:lpstr>'ปัญหา(1)'!Print_Titles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Windows User</cp:lastModifiedBy>
  <cp:lastPrinted>2020-12-14T02:41:32Z</cp:lastPrinted>
  <dcterms:created xsi:type="dcterms:W3CDTF">2009-05-12T05:15:01Z</dcterms:created>
  <dcterms:modified xsi:type="dcterms:W3CDTF">2020-12-14T02:41:38Z</dcterms:modified>
</cp:coreProperties>
</file>